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avel\PRG\WEB\ECHMET.D8\root\echmet\download\public\"/>
    </mc:Choice>
  </mc:AlternateContent>
  <bookViews>
    <workbookView xWindow="120" yWindow="48" windowWidth="22038" windowHeight="8010" activeTab="1"/>
  </bookViews>
  <sheets>
    <sheet name="DATA" sheetId="1" r:id="rId1"/>
    <sheet name="R VALIDATION" sheetId="2" r:id="rId2"/>
    <sheet name="Error 95%" sheetId="3" r:id="rId3"/>
  </sheets>
  <calcPr calcId="162913"/>
</workbook>
</file>

<file path=xl/calcChain.xml><?xml version="1.0" encoding="utf-8"?>
<calcChain xmlns="http://schemas.openxmlformats.org/spreadsheetml/2006/main">
  <c r="L7" i="3" l="1"/>
  <c r="L8" i="3" s="1"/>
  <c r="L9" i="3" s="1"/>
  <c r="H16" i="3"/>
  <c r="G16" i="3"/>
  <c r="H13" i="3"/>
  <c r="G13" i="3"/>
  <c r="H10" i="3"/>
  <c r="G10" i="3"/>
  <c r="H7" i="3"/>
  <c r="G7" i="3"/>
  <c r="H4" i="3"/>
  <c r="G4" i="3"/>
  <c r="C13" i="3"/>
  <c r="B13" i="3"/>
  <c r="C10" i="3"/>
  <c r="B10" i="3"/>
  <c r="C7" i="3"/>
  <c r="B7" i="3"/>
  <c r="C4" i="3"/>
  <c r="B4" i="3"/>
  <c r="F63" i="2"/>
  <c r="I63" i="2" s="1"/>
  <c r="I66" i="2" s="1"/>
  <c r="E63" i="2"/>
  <c r="H63" i="2" s="1"/>
  <c r="F58" i="2"/>
  <c r="I58" i="2" s="1"/>
  <c r="I62" i="2" s="1"/>
  <c r="E58" i="2"/>
  <c r="H58" i="2" s="1"/>
  <c r="E46" i="2"/>
  <c r="E50" i="2" s="1"/>
  <c r="E41" i="2"/>
  <c r="H41" i="2" s="1"/>
  <c r="H44" i="2" s="1"/>
  <c r="J70" i="2"/>
  <c r="I70" i="2"/>
  <c r="H70" i="2"/>
  <c r="G70" i="2"/>
  <c r="F70" i="2"/>
  <c r="E70" i="2"/>
  <c r="D70" i="2"/>
  <c r="C70" i="2"/>
  <c r="B70" i="2"/>
  <c r="J69" i="2"/>
  <c r="I69" i="2"/>
  <c r="H69" i="2"/>
  <c r="G69" i="2"/>
  <c r="F69" i="2"/>
  <c r="E69" i="2"/>
  <c r="D69" i="2"/>
  <c r="C69" i="2"/>
  <c r="B69" i="2"/>
  <c r="G68" i="2"/>
  <c r="D68" i="2"/>
  <c r="C68" i="2"/>
  <c r="B68" i="2"/>
  <c r="J67" i="2"/>
  <c r="G67" i="2"/>
  <c r="F67" i="2"/>
  <c r="D67" i="2"/>
  <c r="C67" i="2"/>
  <c r="B67" i="2"/>
  <c r="J66" i="2"/>
  <c r="G66" i="2"/>
  <c r="F66" i="2"/>
  <c r="D66" i="2"/>
  <c r="C66" i="2"/>
  <c r="B66" i="2"/>
  <c r="G62" i="2"/>
  <c r="D62" i="2"/>
  <c r="C62" i="2"/>
  <c r="B62" i="2"/>
  <c r="G61" i="2"/>
  <c r="D61" i="2"/>
  <c r="C61" i="2"/>
  <c r="B61" i="2"/>
  <c r="J58" i="2"/>
  <c r="J68" i="2" s="1"/>
  <c r="J53" i="2"/>
  <c r="I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G51" i="2"/>
  <c r="F51" i="2"/>
  <c r="D51" i="2"/>
  <c r="C51" i="2"/>
  <c r="B51" i="2"/>
  <c r="J50" i="2"/>
  <c r="I50" i="2"/>
  <c r="G50" i="2"/>
  <c r="F50" i="2"/>
  <c r="D50" i="2"/>
  <c r="C50" i="2"/>
  <c r="B50" i="2"/>
  <c r="J49" i="2"/>
  <c r="I49" i="2"/>
  <c r="G49" i="2"/>
  <c r="F49" i="2"/>
  <c r="E49" i="2"/>
  <c r="D49" i="2"/>
  <c r="C49" i="2"/>
  <c r="B49" i="2"/>
  <c r="G45" i="2"/>
  <c r="F45" i="2"/>
  <c r="D45" i="2"/>
  <c r="C45" i="2"/>
  <c r="B45" i="2"/>
  <c r="G44" i="2"/>
  <c r="F44" i="2"/>
  <c r="D44" i="2"/>
  <c r="C44" i="2"/>
  <c r="B44" i="2"/>
  <c r="J41" i="2"/>
  <c r="J51" i="2" s="1"/>
  <c r="I41" i="2"/>
  <c r="I45" i="2" s="1"/>
  <c r="H36" i="2"/>
  <c r="H35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E28" i="2"/>
  <c r="E27" i="2"/>
  <c r="G28" i="2"/>
  <c r="F28" i="2"/>
  <c r="G27" i="2"/>
  <c r="F27" i="2"/>
  <c r="J24" i="2"/>
  <c r="J34" i="2" s="1"/>
  <c r="I24" i="2"/>
  <c r="H24" i="2"/>
  <c r="H34" i="2" s="1"/>
  <c r="G23" i="2"/>
  <c r="G57" i="2" s="1"/>
  <c r="F23" i="2"/>
  <c r="F57" i="2" s="1"/>
  <c r="E23" i="2"/>
  <c r="D23" i="2"/>
  <c r="D40" i="2" s="1"/>
  <c r="C23" i="2"/>
  <c r="C40" i="2" s="1"/>
  <c r="B23" i="2"/>
  <c r="B40" i="2" s="1"/>
  <c r="E40" i="2" s="1"/>
  <c r="F62" i="2" l="1"/>
  <c r="E61" i="2"/>
  <c r="F40" i="2"/>
  <c r="B57" i="2"/>
  <c r="H23" i="2"/>
  <c r="G40" i="2"/>
  <c r="C57" i="2"/>
  <c r="D57" i="2"/>
  <c r="F61" i="2"/>
  <c r="E57" i="2"/>
  <c r="I67" i="2"/>
  <c r="H67" i="2"/>
  <c r="H66" i="2"/>
  <c r="E66" i="2"/>
  <c r="E67" i="2"/>
  <c r="J62" i="2"/>
  <c r="E62" i="2"/>
  <c r="E68" i="2"/>
  <c r="H46" i="2"/>
  <c r="J45" i="2"/>
  <c r="E44" i="2"/>
  <c r="H68" i="2"/>
  <c r="F68" i="2"/>
  <c r="E45" i="2"/>
  <c r="E51" i="2"/>
  <c r="H61" i="2"/>
  <c r="I61" i="2"/>
  <c r="H62" i="2"/>
  <c r="I68" i="2"/>
  <c r="J61" i="2"/>
  <c r="H51" i="2"/>
  <c r="I44" i="2"/>
  <c r="H45" i="2"/>
  <c r="I51" i="2"/>
  <c r="J44" i="2"/>
  <c r="I23" i="2"/>
  <c r="J23" i="2"/>
  <c r="J36" i="2"/>
  <c r="I36" i="2"/>
  <c r="D36" i="2"/>
  <c r="C36" i="2"/>
  <c r="B36" i="2"/>
  <c r="J35" i="2"/>
  <c r="I35" i="2"/>
  <c r="D35" i="2"/>
  <c r="C35" i="2"/>
  <c r="B35" i="2"/>
  <c r="D34" i="2"/>
  <c r="C34" i="2"/>
  <c r="B34" i="2"/>
  <c r="J33" i="2"/>
  <c r="I33" i="2"/>
  <c r="H33" i="2"/>
  <c r="D33" i="2"/>
  <c r="C33" i="2"/>
  <c r="B33" i="2"/>
  <c r="J32" i="2"/>
  <c r="I32" i="2"/>
  <c r="H32" i="2"/>
  <c r="D32" i="2"/>
  <c r="C32" i="2"/>
  <c r="B32" i="2"/>
  <c r="D28" i="2"/>
  <c r="C28" i="2"/>
  <c r="B28" i="2"/>
  <c r="D27" i="2"/>
  <c r="C27" i="2"/>
  <c r="B27" i="2"/>
  <c r="I28" i="2"/>
  <c r="H28" i="2"/>
  <c r="O16" i="2"/>
  <c r="N16" i="2"/>
  <c r="M16" i="2"/>
  <c r="I16" i="2"/>
  <c r="H16" i="2"/>
  <c r="G16" i="2"/>
  <c r="D16" i="2"/>
  <c r="C16" i="2"/>
  <c r="B16" i="2"/>
  <c r="O15" i="2"/>
  <c r="N15" i="2"/>
  <c r="M15" i="2"/>
  <c r="I15" i="2"/>
  <c r="H15" i="2"/>
  <c r="G15" i="2"/>
  <c r="D15" i="2"/>
  <c r="C15" i="2"/>
  <c r="B15" i="2"/>
  <c r="O14" i="2"/>
  <c r="N14" i="2"/>
  <c r="M14" i="2"/>
  <c r="I14" i="2"/>
  <c r="H14" i="2"/>
  <c r="G14" i="2"/>
  <c r="D14" i="2"/>
  <c r="C14" i="2"/>
  <c r="B14" i="2"/>
  <c r="O13" i="2"/>
  <c r="N13" i="2"/>
  <c r="M13" i="2"/>
  <c r="I13" i="2"/>
  <c r="H13" i="2"/>
  <c r="G13" i="2"/>
  <c r="D13" i="2"/>
  <c r="C13" i="2"/>
  <c r="B13" i="2"/>
  <c r="O12" i="2"/>
  <c r="N12" i="2"/>
  <c r="M12" i="2"/>
  <c r="I12" i="2"/>
  <c r="H12" i="2"/>
  <c r="G12" i="2"/>
  <c r="D12" i="2"/>
  <c r="C12" i="2"/>
  <c r="B12" i="2"/>
  <c r="O8" i="2"/>
  <c r="N8" i="2"/>
  <c r="M8" i="2"/>
  <c r="I8" i="2"/>
  <c r="H8" i="2"/>
  <c r="G8" i="2"/>
  <c r="D8" i="2"/>
  <c r="C8" i="2"/>
  <c r="B8" i="2"/>
  <c r="O7" i="2"/>
  <c r="N7" i="2"/>
  <c r="M7" i="2"/>
  <c r="I7" i="2"/>
  <c r="H7" i="2"/>
  <c r="G7" i="2"/>
  <c r="D7" i="2"/>
  <c r="C7" i="2"/>
  <c r="B7" i="2"/>
  <c r="O3" i="2"/>
  <c r="N3" i="2"/>
  <c r="M3" i="2"/>
  <c r="I3" i="2"/>
  <c r="H3" i="2"/>
  <c r="G3" i="2"/>
  <c r="J40" i="2" l="1"/>
  <c r="J57" i="2"/>
  <c r="H40" i="2"/>
  <c r="H57" i="2"/>
  <c r="I57" i="2"/>
  <c r="I40" i="2"/>
  <c r="H50" i="2"/>
  <c r="H49" i="2"/>
  <c r="J27" i="2"/>
  <c r="H27" i="2"/>
  <c r="J28" i="2"/>
  <c r="I27" i="2"/>
  <c r="I34" i="2"/>
  <c r="F14" i="1" l="1"/>
  <c r="F7" i="1" l="1"/>
  <c r="F15" i="1" l="1"/>
  <c r="F2" i="1"/>
  <c r="F10" i="1" l="1"/>
  <c r="F13" i="1"/>
  <c r="F12" i="1"/>
  <c r="F11" i="1"/>
  <c r="F6" i="1"/>
  <c r="F5" i="1"/>
  <c r="F4" i="1"/>
  <c r="F3" i="1"/>
</calcChain>
</file>

<file path=xl/comments1.xml><?xml version="1.0" encoding="utf-8"?>
<comments xmlns="http://schemas.openxmlformats.org/spreadsheetml/2006/main">
  <authors>
    <author>Pavel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Pavel:</t>
        </r>
        <r>
          <rPr>
            <sz val="9"/>
            <color indexed="81"/>
            <rFont val="Tahoma"/>
            <family val="2"/>
            <charset val="238"/>
          </rPr>
          <t xml:space="preserve">
Bad measurement</t>
        </r>
      </text>
    </comment>
  </commentList>
</comments>
</file>

<file path=xl/comments2.xml><?xml version="1.0" encoding="utf-8"?>
<comments xmlns="http://schemas.openxmlformats.org/spreadsheetml/2006/main">
  <authors>
    <author>Pavel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Pavel:</t>
        </r>
        <r>
          <rPr>
            <sz val="9"/>
            <color indexed="81"/>
            <rFont val="Tahoma"/>
            <family val="2"/>
            <charset val="238"/>
          </rPr>
          <t xml:space="preserve">
Fixed at some value just to validate the fitting engine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Pavel:</t>
        </r>
        <r>
          <rPr>
            <sz val="9"/>
            <color indexed="81"/>
            <rFont val="Tahoma"/>
            <family val="2"/>
            <charset val="238"/>
          </rPr>
          <t xml:space="preserve">
Fixed to some value just to validate the fitting engine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238"/>
          </rPr>
          <t>Pavel:</t>
        </r>
        <r>
          <rPr>
            <sz val="9"/>
            <color indexed="81"/>
            <rFont val="Tahoma"/>
            <family val="2"/>
            <charset val="238"/>
          </rPr>
          <t xml:space="preserve">
Fixed to some value just to validate the fitting engine</t>
        </r>
      </text>
    </comment>
  </commentList>
</comments>
</file>

<file path=xl/sharedStrings.xml><?xml version="1.0" encoding="utf-8"?>
<sst xmlns="http://schemas.openxmlformats.org/spreadsheetml/2006/main" count="166" uniqueCount="29">
  <si>
    <t>D-MET_DM</t>
  </si>
  <si>
    <t>L-MET_DM</t>
  </si>
  <si>
    <t>NA</t>
  </si>
  <si>
    <t>D MET</t>
  </si>
  <si>
    <t>uA</t>
  </si>
  <si>
    <t>uAS</t>
  </si>
  <si>
    <t>KAS</t>
  </si>
  <si>
    <t>Estimate</t>
  </si>
  <si>
    <t>CEval</t>
  </si>
  <si>
    <t>FIXED</t>
  </si>
  <si>
    <t>95% Low</t>
  </si>
  <si>
    <t>95% Up</t>
  </si>
  <si>
    <t>95% -</t>
  </si>
  <si>
    <t>95% +</t>
  </si>
  <si>
    <t>R</t>
  </si>
  <si>
    <t>CEval vs R %</t>
  </si>
  <si>
    <t>DOUBLE</t>
  </si>
  <si>
    <t>duA</t>
  </si>
  <si>
    <t>duAS</t>
  </si>
  <si>
    <t>dKAS</t>
  </si>
  <si>
    <t>L MET</t>
  </si>
  <si>
    <t>DELTAS</t>
  </si>
  <si>
    <t>Complete</t>
  </si>
  <si>
    <t>dA=0</t>
  </si>
  <si>
    <t>dA, dAS = 0</t>
  </si>
  <si>
    <t>R regressor cannot handle this data</t>
  </si>
  <si>
    <t>R profiler cannot handle this data</t>
  </si>
  <si>
    <t>DMbCD</t>
  </si>
  <si>
    <t>SbCD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</si>
</sst>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6" fillId="0" borderId="2" xfId="0" applyFont="1" applyBorder="1"/>
    <xf numFmtId="0" fontId="5" fillId="0" borderId="2" xfId="0" applyFont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Fill="1" applyBorder="1"/>
    <xf numFmtId="0" fontId="0" fillId="0" borderId="3" xfId="0" applyBorder="1"/>
    <xf numFmtId="0" fontId="1" fillId="0" borderId="0" xfId="0" applyFont="1" applyBorder="1"/>
    <xf numFmtId="0" fontId="0" fillId="2" borderId="0" xfId="0" applyFill="1" applyBorder="1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3" borderId="0" xfId="0" applyFill="1" applyBorder="1"/>
    <xf numFmtId="0" fontId="0" fillId="0" borderId="4" xfId="0" applyFill="1" applyBorder="1"/>
    <xf numFmtId="0" fontId="0" fillId="3" borderId="4" xfId="0" applyFill="1" applyBorder="1"/>
    <xf numFmtId="0" fontId="1" fillId="0" borderId="0" xfId="0" applyFont="1" applyFill="1" applyBorder="1"/>
    <xf numFmtId="0" fontId="0" fillId="0" borderId="0" xfId="0" applyFill="1" applyBorder="1"/>
    <xf numFmtId="10" fontId="1" fillId="4" borderId="0" xfId="1" applyNumberFormat="1" applyFont="1" applyFill="1"/>
    <xf numFmtId="10" fontId="1" fillId="0" borderId="0" xfId="1" applyNumberFormat="1" applyFont="1"/>
    <xf numFmtId="0" fontId="0" fillId="5" borderId="0" xfId="0" applyFill="1" applyBorder="1"/>
    <xf numFmtId="0" fontId="0" fillId="5" borderId="1" xfId="0" applyFill="1" applyBorder="1"/>
    <xf numFmtId="10" fontId="0" fillId="0" borderId="0" xfId="1" applyNumberFormat="1" applyFont="1"/>
    <xf numFmtId="0" fontId="0" fillId="6" borderId="0" xfId="0" applyFill="1" applyBorder="1"/>
    <xf numFmtId="0" fontId="0" fillId="6" borderId="0" xfId="0" applyFill="1"/>
    <xf numFmtId="0" fontId="5" fillId="0" borderId="7" xfId="0" applyFont="1" applyBorder="1"/>
    <xf numFmtId="0" fontId="0" fillId="0" borderId="8" xfId="0" applyFill="1" applyBorder="1"/>
    <xf numFmtId="0" fontId="0" fillId="0" borderId="5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9" xfId="0" applyFill="1" applyBorder="1"/>
    <xf numFmtId="0" fontId="0" fillId="5" borderId="5" xfId="0" applyFill="1" applyBorder="1"/>
    <xf numFmtId="0" fontId="0" fillId="5" borderId="6" xfId="0" applyFill="1" applyBorder="1"/>
    <xf numFmtId="10" fontId="0" fillId="4" borderId="0" xfId="1" applyNumberFormat="1" applyFont="1" applyFill="1" applyBorder="1"/>
    <xf numFmtId="10" fontId="0" fillId="0" borderId="5" xfId="1" applyNumberFormat="1" applyFont="1" applyBorder="1"/>
    <xf numFmtId="10" fontId="0" fillId="0" borderId="0" xfId="1" applyNumberFormat="1" applyFont="1" applyBorder="1"/>
    <xf numFmtId="0" fontId="5" fillId="0" borderId="11" xfId="0" applyFont="1" applyBorder="1"/>
    <xf numFmtId="0" fontId="0" fillId="0" borderId="12" xfId="0" applyFill="1" applyBorder="1"/>
    <xf numFmtId="0" fontId="0" fillId="2" borderId="13" xfId="0" applyFill="1" applyBorder="1"/>
    <xf numFmtId="0" fontId="0" fillId="2" borderId="10" xfId="0" applyFill="1" applyBorder="1"/>
    <xf numFmtId="0" fontId="0" fillId="3" borderId="13" xfId="0" applyFill="1" applyBorder="1"/>
    <xf numFmtId="0" fontId="0" fillId="3" borderId="14" xfId="0" applyFill="1" applyBorder="1"/>
    <xf numFmtId="10" fontId="0" fillId="4" borderId="5" xfId="1" applyNumberFormat="1" applyFont="1" applyFill="1" applyBorder="1"/>
    <xf numFmtId="10" fontId="0" fillId="4" borderId="13" xfId="1" applyNumberFormat="1" applyFont="1" applyFill="1" applyBorder="1"/>
    <xf numFmtId="10" fontId="0" fillId="0" borderId="13" xfId="1" applyNumberFormat="1" applyFont="1" applyBorder="1"/>
    <xf numFmtId="0" fontId="0" fillId="2" borderId="8" xfId="0" applyFill="1" applyBorder="1"/>
    <xf numFmtId="10" fontId="1" fillId="4" borderId="5" xfId="1" applyNumberFormat="1" applyFont="1" applyFill="1" applyBorder="1"/>
    <xf numFmtId="0" fontId="0" fillId="6" borderId="5" xfId="0" applyFill="1" applyBorder="1"/>
    <xf numFmtId="0" fontId="0" fillId="0" borderId="5" xfId="0" applyBorder="1"/>
    <xf numFmtId="0" fontId="0" fillId="0" borderId="6" xfId="0" applyBorder="1"/>
    <xf numFmtId="10" fontId="1" fillId="0" borderId="5" xfId="1" applyNumberFormat="1" applyFont="1" applyBorder="1"/>
    <xf numFmtId="0" fontId="0" fillId="0" borderId="8" xfId="0" applyBorder="1"/>
    <xf numFmtId="0" fontId="6" fillId="0" borderId="10" xfId="0" applyFont="1" applyBorder="1"/>
    <xf numFmtId="0" fontId="0" fillId="0" borderId="6" xfId="0" applyFill="1" applyBorder="1"/>
    <xf numFmtId="0" fontId="0" fillId="6" borderId="15" xfId="0" applyFill="1" applyBorder="1"/>
    <xf numFmtId="0" fontId="0" fillId="0" borderId="1" xfId="0" applyFill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workbookViewId="0">
      <selection activeCell="B2" sqref="B2"/>
    </sheetView>
  </sheetViews>
  <sheetFormatPr defaultRowHeight="14.4" x14ac:dyDescent="0.55000000000000004"/>
  <sheetData>
    <row r="1" spans="1:6" x14ac:dyDescent="0.55000000000000004">
      <c r="A1" s="58" t="s">
        <v>0</v>
      </c>
      <c r="B1" s="58"/>
      <c r="C1" s="58"/>
      <c r="D1" s="58"/>
      <c r="E1" s="58"/>
      <c r="F1" s="58"/>
    </row>
    <row r="2" spans="1:6" x14ac:dyDescent="0.55000000000000004">
      <c r="A2">
        <v>0</v>
      </c>
      <c r="B2">
        <v>18.06447</v>
      </c>
      <c r="C2">
        <v>18.07535</v>
      </c>
      <c r="D2">
        <v>18.11056</v>
      </c>
      <c r="E2">
        <v>18.136230000000001</v>
      </c>
      <c r="F2" s="1">
        <f>AVERAGE(B2:E2)</f>
        <v>18.096652500000001</v>
      </c>
    </row>
    <row r="3" spans="1:6" x14ac:dyDescent="0.55000000000000004">
      <c r="A3">
        <v>3</v>
      </c>
      <c r="B3">
        <v>14.91826</v>
      </c>
      <c r="C3">
        <v>14.920210000000001</v>
      </c>
      <c r="D3">
        <v>14.92862</v>
      </c>
      <c r="E3">
        <v>14.93022</v>
      </c>
      <c r="F3" s="1">
        <f t="shared" ref="F3:F6" si="0">AVERAGE(B3:E3)</f>
        <v>14.9243275</v>
      </c>
    </row>
    <row r="4" spans="1:6" x14ac:dyDescent="0.55000000000000004">
      <c r="A4">
        <v>5</v>
      </c>
      <c r="B4">
        <v>13.375830000000001</v>
      </c>
      <c r="C4">
        <v>13.39222</v>
      </c>
      <c r="D4">
        <v>13.39714</v>
      </c>
      <c r="E4">
        <v>13.40578</v>
      </c>
      <c r="F4" s="1">
        <f t="shared" si="0"/>
        <v>13.392742500000001</v>
      </c>
    </row>
    <row r="5" spans="1:6" x14ac:dyDescent="0.55000000000000004">
      <c r="A5">
        <v>10</v>
      </c>
      <c r="B5">
        <v>10.555160000000001</v>
      </c>
      <c r="C5">
        <v>10.59999</v>
      </c>
      <c r="D5">
        <v>10.619579999999999</v>
      </c>
      <c r="E5">
        <v>10.62551</v>
      </c>
      <c r="F5" s="1">
        <f t="shared" si="0"/>
        <v>10.600059999999999</v>
      </c>
    </row>
    <row r="6" spans="1:6" x14ac:dyDescent="0.55000000000000004">
      <c r="A6">
        <v>20</v>
      </c>
      <c r="B6">
        <v>7.898396</v>
      </c>
      <c r="C6">
        <v>7.9329419999999997</v>
      </c>
      <c r="D6">
        <v>7.936553</v>
      </c>
      <c r="E6">
        <v>7.9375830000000001</v>
      </c>
      <c r="F6" s="1">
        <f t="shared" si="0"/>
        <v>7.9263684999999997</v>
      </c>
    </row>
    <row r="7" spans="1:6" x14ac:dyDescent="0.55000000000000004">
      <c r="A7">
        <v>30</v>
      </c>
      <c r="B7">
        <v>6.5287480000000002</v>
      </c>
      <c r="C7">
        <v>6.540807</v>
      </c>
      <c r="D7">
        <v>6.5415469999999996</v>
      </c>
      <c r="E7">
        <v>6.5419530000000004</v>
      </c>
      <c r="F7" s="1">
        <f>AVERAGE(B7:E7)</f>
        <v>6.5382637500000005</v>
      </c>
    </row>
    <row r="8" spans="1:6" x14ac:dyDescent="0.55000000000000004">
      <c r="F8" s="1"/>
    </row>
    <row r="9" spans="1:6" x14ac:dyDescent="0.55000000000000004">
      <c r="A9" s="58" t="s">
        <v>1</v>
      </c>
      <c r="B9" s="58"/>
      <c r="C9" s="58"/>
      <c r="D9" s="58"/>
      <c r="E9" s="58"/>
      <c r="F9" s="58"/>
    </row>
    <row r="10" spans="1:6" x14ac:dyDescent="0.55000000000000004">
      <c r="A10">
        <v>0</v>
      </c>
      <c r="B10">
        <v>17.889900000000001</v>
      </c>
      <c r="C10">
        <v>17.994009999999999</v>
      </c>
      <c r="D10">
        <v>18.05406</v>
      </c>
      <c r="E10">
        <v>18.05536</v>
      </c>
      <c r="F10" s="1">
        <f>AVERAGE(B10:E10)</f>
        <v>17.9983325</v>
      </c>
    </row>
    <row r="11" spans="1:6" x14ac:dyDescent="0.55000000000000004">
      <c r="A11">
        <v>3</v>
      </c>
      <c r="B11">
        <v>15.024839999999999</v>
      </c>
      <c r="C11">
        <v>15.128</v>
      </c>
      <c r="D11">
        <v>15.1328</v>
      </c>
      <c r="E11">
        <v>15.1378</v>
      </c>
      <c r="F11" s="1">
        <f t="shared" ref="F11:F14" si="1">AVERAGE(B11:E11)</f>
        <v>15.10586</v>
      </c>
    </row>
    <row r="12" spans="1:6" x14ac:dyDescent="0.55000000000000004">
      <c r="A12">
        <v>5</v>
      </c>
      <c r="B12">
        <v>13.548859999999999</v>
      </c>
      <c r="C12">
        <v>13.652900000000001</v>
      </c>
      <c r="D12">
        <v>13.67009</v>
      </c>
      <c r="E12">
        <v>13.67775</v>
      </c>
      <c r="F12" s="1">
        <f t="shared" si="1"/>
        <v>13.6374</v>
      </c>
    </row>
    <row r="13" spans="1:6" x14ac:dyDescent="0.55000000000000004">
      <c r="A13">
        <v>10</v>
      </c>
      <c r="B13">
        <v>10.9095</v>
      </c>
      <c r="C13">
        <v>10.923730000000001</v>
      </c>
      <c r="D13">
        <v>10.92731</v>
      </c>
      <c r="E13">
        <v>10.93247</v>
      </c>
      <c r="F13" s="1">
        <f t="shared" si="1"/>
        <v>10.9232525</v>
      </c>
    </row>
    <row r="14" spans="1:6" x14ac:dyDescent="0.55000000000000004">
      <c r="A14">
        <v>20</v>
      </c>
      <c r="B14">
        <v>8.2083130000000004</v>
      </c>
      <c r="C14">
        <v>8.2367779999999993</v>
      </c>
      <c r="D14">
        <v>8.237978</v>
      </c>
      <c r="E14" t="s">
        <v>2</v>
      </c>
      <c r="F14" s="1">
        <f t="shared" si="1"/>
        <v>8.2276896666666648</v>
      </c>
    </row>
    <row r="15" spans="1:6" x14ac:dyDescent="0.55000000000000004">
      <c r="A15">
        <v>30</v>
      </c>
      <c r="B15">
        <v>6.7700699999999996</v>
      </c>
      <c r="C15">
        <v>6.7759099999999997</v>
      </c>
      <c r="D15">
        <v>6.776713</v>
      </c>
      <c r="E15">
        <v>6.7833810000000003</v>
      </c>
      <c r="F15" s="1">
        <f>AVERAGE(B15:E15)</f>
        <v>6.7765184999999999</v>
      </c>
    </row>
  </sheetData>
  <mergeCells count="2">
    <mergeCell ref="A1:F1"/>
    <mergeCell ref="A9:F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5"/>
  <sheetViews>
    <sheetView tabSelected="1" workbookViewId="0">
      <selection activeCell="H47" sqref="H47"/>
    </sheetView>
  </sheetViews>
  <sheetFormatPr defaultRowHeight="14.4" x14ac:dyDescent="0.55000000000000004"/>
  <cols>
    <col min="1" max="17" width="13.68359375" customWidth="1"/>
  </cols>
  <sheetData>
    <row r="2" spans="1:16" ht="14.7" thickBot="1" x14ac:dyDescent="0.6">
      <c r="A2" s="2" t="s">
        <v>3</v>
      </c>
      <c r="B2" s="25" t="s">
        <v>4</v>
      </c>
      <c r="C2" s="3" t="s">
        <v>5</v>
      </c>
      <c r="D2" s="3" t="s">
        <v>6</v>
      </c>
      <c r="F2" s="2" t="s">
        <v>3</v>
      </c>
      <c r="G2" s="25" t="s">
        <v>4</v>
      </c>
      <c r="H2" s="3" t="s">
        <v>5</v>
      </c>
      <c r="I2" s="3" t="s">
        <v>6</v>
      </c>
      <c r="L2" s="2" t="s">
        <v>3</v>
      </c>
      <c r="M2" s="25" t="s">
        <v>4</v>
      </c>
      <c r="N2" s="3" t="s">
        <v>5</v>
      </c>
      <c r="O2" s="3" t="s">
        <v>6</v>
      </c>
    </row>
    <row r="3" spans="1:16" ht="15" thickTop="1" thickBot="1" x14ac:dyDescent="0.6">
      <c r="A3" s="4" t="s">
        <v>7</v>
      </c>
      <c r="B3" s="46">
        <v>18.09665</v>
      </c>
      <c r="C3" s="5">
        <v>1.283933</v>
      </c>
      <c r="D3" s="5">
        <v>7.7692189999999994E-2</v>
      </c>
      <c r="F3" s="4" t="s">
        <v>7</v>
      </c>
      <c r="G3" s="26">
        <f>B3</f>
        <v>18.09665</v>
      </c>
      <c r="H3" s="6">
        <f t="shared" ref="H3:I3" si="0">C3</f>
        <v>1.283933</v>
      </c>
      <c r="I3" s="6">
        <f t="shared" si="0"/>
        <v>7.7692189999999994E-2</v>
      </c>
      <c r="L3" s="4" t="s">
        <v>7</v>
      </c>
      <c r="M3" s="52">
        <f>B3</f>
        <v>18.09665</v>
      </c>
      <c r="N3" s="7">
        <f t="shared" ref="N3:O3" si="1">C3</f>
        <v>1.283933</v>
      </c>
      <c r="O3" s="7">
        <f t="shared" si="1"/>
        <v>7.7692189999999994E-2</v>
      </c>
    </row>
    <row r="4" spans="1:16" x14ac:dyDescent="0.55000000000000004">
      <c r="A4" s="8" t="s">
        <v>8</v>
      </c>
      <c r="B4" s="28">
        <v>18.138000000000002</v>
      </c>
      <c r="C4" s="9">
        <v>2.3019569999999998</v>
      </c>
      <c r="D4" s="9">
        <v>8.6909920000000002E-2</v>
      </c>
      <c r="F4" s="8" t="s">
        <v>8</v>
      </c>
      <c r="G4" s="48">
        <v>18.5</v>
      </c>
      <c r="H4" s="9">
        <v>2.7668219999999999</v>
      </c>
      <c r="I4" s="9">
        <v>9.749874E-2</v>
      </c>
      <c r="J4" s="24" t="s">
        <v>9</v>
      </c>
      <c r="L4" s="8" t="s">
        <v>8</v>
      </c>
      <c r="M4" s="48">
        <v>18.5</v>
      </c>
      <c r="N4" s="23">
        <v>2.5</v>
      </c>
      <c r="O4" s="9">
        <v>9.4109869999999998E-2</v>
      </c>
      <c r="P4" s="24" t="s">
        <v>9</v>
      </c>
    </row>
    <row r="5" spans="1:16" x14ac:dyDescent="0.55000000000000004">
      <c r="A5" s="10" t="s">
        <v>10</v>
      </c>
      <c r="B5" s="28">
        <v>17.830179999999999</v>
      </c>
      <c r="C5" s="9">
        <v>1.0757760000000001</v>
      </c>
      <c r="D5" s="9">
        <v>7.2699379999999994E-2</v>
      </c>
      <c r="F5" s="10" t="s">
        <v>10</v>
      </c>
      <c r="G5" s="49"/>
      <c r="H5" s="9">
        <v>0.91157500000000002</v>
      </c>
      <c r="I5" s="9">
        <v>7.6686679999999993E-2</v>
      </c>
      <c r="L5" s="10" t="s">
        <v>10</v>
      </c>
      <c r="M5" s="49"/>
      <c r="N5" s="10"/>
      <c r="O5" s="9">
        <v>8.8304179999999996E-2</v>
      </c>
    </row>
    <row r="6" spans="1:16" x14ac:dyDescent="0.55000000000000004">
      <c r="A6" s="11" t="s">
        <v>11</v>
      </c>
      <c r="B6" s="29">
        <v>18.447649999999999</v>
      </c>
      <c r="C6" s="12">
        <v>3.336776</v>
      </c>
      <c r="D6" s="12">
        <v>0.1027916</v>
      </c>
      <c r="F6" s="11" t="s">
        <v>11</v>
      </c>
      <c r="G6" s="50"/>
      <c r="H6" s="12">
        <v>4.2864979999999999</v>
      </c>
      <c r="I6" s="12">
        <v>0.1232087</v>
      </c>
      <c r="L6" s="11" t="s">
        <v>11</v>
      </c>
      <c r="M6" s="50"/>
      <c r="N6" s="11"/>
      <c r="O6" s="12">
        <v>0.10029540000000001</v>
      </c>
    </row>
    <row r="7" spans="1:16" x14ac:dyDescent="0.55000000000000004">
      <c r="A7" s="10" t="s">
        <v>12</v>
      </c>
      <c r="B7" s="30">
        <f>B4-B5</f>
        <v>0.30782000000000309</v>
      </c>
      <c r="C7" s="13">
        <f>C4-C5</f>
        <v>1.2261809999999997</v>
      </c>
      <c r="D7" s="13">
        <f>D4-D5</f>
        <v>1.4210540000000008E-2</v>
      </c>
      <c r="F7" s="10" t="s">
        <v>12</v>
      </c>
      <c r="G7" s="30">
        <f>G4-G5</f>
        <v>18.5</v>
      </c>
      <c r="H7" s="13">
        <f>H4-H5</f>
        <v>1.8552469999999999</v>
      </c>
      <c r="I7" s="13">
        <f>I4-I5</f>
        <v>2.0812060000000007E-2</v>
      </c>
      <c r="L7" s="10" t="s">
        <v>12</v>
      </c>
      <c r="M7" s="30">
        <f>M4-M5</f>
        <v>18.5</v>
      </c>
      <c r="N7" s="13">
        <f>N4-N5</f>
        <v>2.5</v>
      </c>
      <c r="O7" s="13">
        <f>O4-O5</f>
        <v>5.8056900000000022E-3</v>
      </c>
    </row>
    <row r="8" spans="1:16" ht="14.7" thickBot="1" x14ac:dyDescent="0.6">
      <c r="A8" s="14" t="s">
        <v>13</v>
      </c>
      <c r="B8" s="31">
        <f>B6-B4</f>
        <v>0.30964999999999776</v>
      </c>
      <c r="C8" s="15">
        <f>C6-C4</f>
        <v>1.0348190000000002</v>
      </c>
      <c r="D8" s="15">
        <f>D6-D4</f>
        <v>1.5881679999999995E-2</v>
      </c>
      <c r="F8" s="14" t="s">
        <v>13</v>
      </c>
      <c r="G8" s="31">
        <f>G6-G4</f>
        <v>-18.5</v>
      </c>
      <c r="H8" s="15">
        <f>H6-H4</f>
        <v>1.519676</v>
      </c>
      <c r="I8" s="15">
        <f>I6-I4</f>
        <v>2.5709960000000004E-2</v>
      </c>
      <c r="L8" s="14" t="s">
        <v>13</v>
      </c>
      <c r="M8" s="31">
        <f>M6-M4</f>
        <v>-18.5</v>
      </c>
      <c r="N8" s="15">
        <f>N6-N4</f>
        <v>-2.5</v>
      </c>
      <c r="O8" s="15">
        <f>O6-O4</f>
        <v>6.1855300000000085E-3</v>
      </c>
    </row>
    <row r="9" spans="1:16" x14ac:dyDescent="0.55000000000000004">
      <c r="A9" s="16" t="s">
        <v>14</v>
      </c>
      <c r="B9" s="28">
        <v>18.137995</v>
      </c>
      <c r="C9" s="9">
        <v>2.301955</v>
      </c>
      <c r="D9" s="9">
        <v>8.6910000000000001E-2</v>
      </c>
      <c r="F9" s="16" t="s">
        <v>14</v>
      </c>
      <c r="G9" s="48">
        <v>18.5</v>
      </c>
      <c r="H9" s="9">
        <v>2.7668210000000002</v>
      </c>
      <c r="I9" s="9">
        <v>9.7499000000000002E-2</v>
      </c>
      <c r="J9" s="24" t="s">
        <v>9</v>
      </c>
      <c r="L9" s="16" t="s">
        <v>14</v>
      </c>
      <c r="M9" s="48">
        <v>18.5</v>
      </c>
      <c r="N9" s="23">
        <v>2.5</v>
      </c>
      <c r="O9" s="9">
        <v>9.4109999999999999E-2</v>
      </c>
      <c r="P9" s="24" t="s">
        <v>9</v>
      </c>
    </row>
    <row r="10" spans="1:16" x14ac:dyDescent="0.55000000000000004">
      <c r="A10" s="10" t="s">
        <v>10</v>
      </c>
      <c r="B10" s="28">
        <v>17.83019457</v>
      </c>
      <c r="C10" s="9">
        <v>1.0757254000000001</v>
      </c>
      <c r="D10" s="9">
        <v>7.2699749999999994E-2</v>
      </c>
      <c r="F10" s="10" t="s">
        <v>10</v>
      </c>
      <c r="G10" s="27"/>
      <c r="H10" s="9">
        <v>0.91142564999999998</v>
      </c>
      <c r="I10" s="9">
        <v>7.6689289999999993E-2</v>
      </c>
      <c r="L10" s="10" t="s">
        <v>10</v>
      </c>
      <c r="M10" s="27"/>
      <c r="N10" s="17"/>
      <c r="O10" s="9">
        <v>8.8304320000000006E-2</v>
      </c>
    </row>
    <row r="11" spans="1:16" x14ac:dyDescent="0.55000000000000004">
      <c r="A11" s="11" t="s">
        <v>11</v>
      </c>
      <c r="B11" s="29">
        <v>18.447630700000001</v>
      </c>
      <c r="C11" s="12">
        <v>3.3364820000000002</v>
      </c>
      <c r="D11" s="12">
        <v>0.1027935</v>
      </c>
      <c r="F11" s="11" t="s">
        <v>11</v>
      </c>
      <c r="G11" s="50"/>
      <c r="H11" s="12">
        <v>4.2863613999999997</v>
      </c>
      <c r="I11" s="12">
        <v>0.1232111</v>
      </c>
      <c r="L11" s="11" t="s">
        <v>11</v>
      </c>
      <c r="M11" s="50"/>
      <c r="N11" s="11"/>
      <c r="O11" s="12">
        <v>0.10029555</v>
      </c>
    </row>
    <row r="12" spans="1:16" x14ac:dyDescent="0.55000000000000004">
      <c r="A12" s="10" t="s">
        <v>12</v>
      </c>
      <c r="B12" s="30">
        <f>B9-B10</f>
        <v>0.30780043000000035</v>
      </c>
      <c r="C12" s="13">
        <f>C9-C10</f>
        <v>1.2262295999999999</v>
      </c>
      <c r="D12" s="13">
        <f>D9-D10</f>
        <v>1.4210250000000008E-2</v>
      </c>
      <c r="F12" s="10" t="s">
        <v>12</v>
      </c>
      <c r="G12" s="30">
        <f>G9-G10</f>
        <v>18.5</v>
      </c>
      <c r="H12" s="13">
        <f>H9-H10</f>
        <v>1.8553953500000002</v>
      </c>
      <c r="I12" s="13">
        <f>I9-I10</f>
        <v>2.0809710000000009E-2</v>
      </c>
      <c r="L12" s="10" t="s">
        <v>12</v>
      </c>
      <c r="M12" s="30">
        <f>M9-M10</f>
        <v>18.5</v>
      </c>
      <c r="N12" s="13">
        <f>N9-N10</f>
        <v>2.5</v>
      </c>
      <c r="O12" s="13">
        <f>O9-O10</f>
        <v>5.8056799999999936E-3</v>
      </c>
    </row>
    <row r="13" spans="1:16" ht="14.7" thickBot="1" x14ac:dyDescent="0.6">
      <c r="A13" s="14" t="s">
        <v>13</v>
      </c>
      <c r="B13" s="31">
        <f>B11-B9</f>
        <v>0.30963570000000118</v>
      </c>
      <c r="C13" s="15">
        <f>C11-C9</f>
        <v>1.0345270000000002</v>
      </c>
      <c r="D13" s="15">
        <f>D11-D9</f>
        <v>1.5883499999999995E-2</v>
      </c>
      <c r="F13" s="14" t="s">
        <v>13</v>
      </c>
      <c r="G13" s="31">
        <f>G11-G9</f>
        <v>-18.5</v>
      </c>
      <c r="H13" s="15">
        <f>H11-H9</f>
        <v>1.5195403999999995</v>
      </c>
      <c r="I13" s="15">
        <f>I11-I9</f>
        <v>2.5712100000000002E-2</v>
      </c>
      <c r="L13" s="14" t="s">
        <v>13</v>
      </c>
      <c r="M13" s="31">
        <f>M11-M9</f>
        <v>-18.5</v>
      </c>
      <c r="N13" s="15">
        <f>N11-N9</f>
        <v>-2.5</v>
      </c>
      <c r="O13" s="15">
        <f>O11-O9</f>
        <v>6.185549999999998E-3</v>
      </c>
    </row>
    <row r="14" spans="1:16" x14ac:dyDescent="0.55000000000000004">
      <c r="A14" s="16" t="s">
        <v>15</v>
      </c>
      <c r="B14" s="47">
        <f>(B9-B4)/B9</f>
        <v>-2.7566442716447261E-7</v>
      </c>
      <c r="C14" s="18">
        <f t="shared" ref="C14:D14" si="2">(C9-C4)/C9</f>
        <v>-8.6882671461234762E-7</v>
      </c>
      <c r="D14" s="18">
        <f t="shared" si="2"/>
        <v>9.2049246346248877E-7</v>
      </c>
      <c r="E14" s="1"/>
      <c r="F14" s="16" t="s">
        <v>15</v>
      </c>
      <c r="G14" s="51">
        <f>(G9-G4)/G9</f>
        <v>0</v>
      </c>
      <c r="H14" s="18">
        <f t="shared" ref="H14:I14" si="3">(H9-H4)/H9</f>
        <v>-3.6142562156919028E-7</v>
      </c>
      <c r="I14" s="18">
        <f t="shared" si="3"/>
        <v>2.6666940173942845E-6</v>
      </c>
      <c r="J14" s="1"/>
      <c r="K14" s="1"/>
      <c r="L14" s="16" t="s">
        <v>15</v>
      </c>
      <c r="M14" s="51">
        <f>(M9-M4)/M9</f>
        <v>0</v>
      </c>
      <c r="N14" s="19">
        <f t="shared" ref="N14:O14" si="4">(N9-N4)/N9</f>
        <v>0</v>
      </c>
      <c r="O14" s="18">
        <f t="shared" si="4"/>
        <v>1.3813622356918785E-6</v>
      </c>
    </row>
    <row r="15" spans="1:16" x14ac:dyDescent="0.55000000000000004">
      <c r="A15" s="16" t="s">
        <v>10</v>
      </c>
      <c r="B15" s="47">
        <f t="shared" ref="B15:D16" si="5">(B10-B5)/B10</f>
        <v>8.1715316924650188E-7</v>
      </c>
      <c r="C15" s="18">
        <f t="shared" si="5"/>
        <v>-4.7038026619071875E-5</v>
      </c>
      <c r="D15" s="18">
        <f t="shared" si="5"/>
        <v>5.0894260296567371E-6</v>
      </c>
      <c r="E15" s="1"/>
      <c r="F15" s="16" t="s">
        <v>10</v>
      </c>
      <c r="G15" s="51" t="e">
        <f t="shared" ref="G15:I16" si="6">(G10-G5)/G10</f>
        <v>#DIV/0!</v>
      </c>
      <c r="H15" s="18">
        <f t="shared" si="6"/>
        <v>-1.638641616022635E-4</v>
      </c>
      <c r="I15" s="18">
        <f t="shared" si="6"/>
        <v>3.403343543798766E-5</v>
      </c>
      <c r="J15" s="1"/>
      <c r="K15" s="1"/>
      <c r="L15" s="16" t="s">
        <v>10</v>
      </c>
      <c r="M15" s="51" t="e">
        <f t="shared" ref="M15:O16" si="7">(M10-M5)/M10</f>
        <v>#DIV/0!</v>
      </c>
      <c r="N15" s="19" t="e">
        <f t="shared" si="7"/>
        <v>#DIV/0!</v>
      </c>
      <c r="O15" s="18">
        <f t="shared" si="7"/>
        <v>1.5854263982733449E-6</v>
      </c>
    </row>
    <row r="16" spans="1:16" x14ac:dyDescent="0.55000000000000004">
      <c r="A16" s="16" t="s">
        <v>11</v>
      </c>
      <c r="B16" s="47">
        <f t="shared" si="5"/>
        <v>-1.0462048114486596E-6</v>
      </c>
      <c r="C16" s="18">
        <f t="shared" si="5"/>
        <v>-8.811676490381018E-5</v>
      </c>
      <c r="D16" s="18">
        <f t="shared" si="5"/>
        <v>1.848365898621143E-5</v>
      </c>
      <c r="E16" s="1"/>
      <c r="F16" s="16" t="s">
        <v>11</v>
      </c>
      <c r="G16" s="51" t="e">
        <f t="shared" si="6"/>
        <v>#DIV/0!</v>
      </c>
      <c r="H16" s="18">
        <f t="shared" si="6"/>
        <v>-3.1868521399120548E-5</v>
      </c>
      <c r="I16" s="18">
        <f t="shared" si="6"/>
        <v>1.9478764494429678E-5</v>
      </c>
      <c r="J16" s="1"/>
      <c r="K16" s="1"/>
      <c r="L16" s="16" t="s">
        <v>11</v>
      </c>
      <c r="M16" s="51" t="e">
        <f t="shared" si="7"/>
        <v>#DIV/0!</v>
      </c>
      <c r="N16" s="19" t="e">
        <f t="shared" si="7"/>
        <v>#DIV/0!</v>
      </c>
      <c r="O16" s="18">
        <f t="shared" si="7"/>
        <v>1.4955798137647738E-6</v>
      </c>
    </row>
    <row r="18" spans="1:15" ht="14.7" thickBot="1" x14ac:dyDescent="0.6">
      <c r="A18" s="2" t="s">
        <v>20</v>
      </c>
      <c r="B18" s="3" t="s">
        <v>4</v>
      </c>
      <c r="C18" s="3" t="s">
        <v>5</v>
      </c>
      <c r="D18" s="3" t="s">
        <v>6</v>
      </c>
    </row>
    <row r="19" spans="1:15" ht="15" thickTop="1" thickBot="1" x14ac:dyDescent="0.6">
      <c r="A19" s="4" t="s">
        <v>7</v>
      </c>
      <c r="B19" s="5">
        <v>17.998329999999999</v>
      </c>
      <c r="C19" s="5">
        <v>0.92538739999999997</v>
      </c>
      <c r="D19" s="5">
        <v>6.8257849999999995E-2</v>
      </c>
    </row>
    <row r="21" spans="1:15" x14ac:dyDescent="0.55000000000000004">
      <c r="A21" s="53" t="s">
        <v>16</v>
      </c>
      <c r="B21" s="60" t="s">
        <v>3</v>
      </c>
      <c r="C21" s="61"/>
      <c r="D21" s="62"/>
      <c r="E21" s="60" t="s">
        <v>20</v>
      </c>
      <c r="F21" s="61"/>
      <c r="G21" s="62"/>
      <c r="H21" s="60" t="s">
        <v>21</v>
      </c>
      <c r="I21" s="61"/>
      <c r="J21" s="61"/>
    </row>
    <row r="22" spans="1:15" ht="14.7" thickBot="1" x14ac:dyDescent="0.6">
      <c r="A22" s="2" t="s">
        <v>22</v>
      </c>
      <c r="B22" s="25" t="s">
        <v>4</v>
      </c>
      <c r="C22" s="3" t="s">
        <v>5</v>
      </c>
      <c r="D22" s="37" t="s">
        <v>6</v>
      </c>
      <c r="E22" s="25" t="s">
        <v>4</v>
      </c>
      <c r="F22" s="3" t="s">
        <v>5</v>
      </c>
      <c r="G22" s="37" t="s">
        <v>6</v>
      </c>
      <c r="H22" s="25" t="s">
        <v>17</v>
      </c>
      <c r="I22" s="3" t="s">
        <v>18</v>
      </c>
      <c r="J22" s="3" t="s">
        <v>19</v>
      </c>
    </row>
    <row r="23" spans="1:15" ht="15" thickTop="1" thickBot="1" x14ac:dyDescent="0.6">
      <c r="A23" s="4" t="s">
        <v>7</v>
      </c>
      <c r="B23" s="26">
        <f>B3</f>
        <v>18.09665</v>
      </c>
      <c r="C23" s="6">
        <f t="shared" ref="C23:D23" si="8">C3</f>
        <v>1.283933</v>
      </c>
      <c r="D23" s="38">
        <f t="shared" si="8"/>
        <v>7.7692189999999994E-2</v>
      </c>
      <c r="E23" s="26">
        <f>B19</f>
        <v>17.998329999999999</v>
      </c>
      <c r="F23" s="6">
        <f t="shared" ref="F23:G23" si="9">C19</f>
        <v>0.92538739999999997</v>
      </c>
      <c r="G23" s="38">
        <f t="shared" si="9"/>
        <v>6.8257849999999995E-2</v>
      </c>
      <c r="H23" s="26">
        <f>E23-B23</f>
        <v>-9.8320000000001073E-2</v>
      </c>
      <c r="I23" s="6">
        <f t="shared" ref="I23:J24" si="10">F23-C23</f>
        <v>-0.35854560000000002</v>
      </c>
      <c r="J23" s="6">
        <f t="shared" si="10"/>
        <v>-9.4343399999999994E-3</v>
      </c>
    </row>
    <row r="24" spans="1:15" x14ac:dyDescent="0.55000000000000004">
      <c r="A24" s="8" t="s">
        <v>8</v>
      </c>
      <c r="B24" s="28">
        <v>18.138000000000002</v>
      </c>
      <c r="C24" s="9">
        <v>2.3019569999999998</v>
      </c>
      <c r="D24" s="39">
        <v>8.6909920000000002E-2</v>
      </c>
      <c r="E24" s="28">
        <v>18.043659999999999</v>
      </c>
      <c r="F24" s="9">
        <v>2.1553019999999998</v>
      </c>
      <c r="G24" s="39">
        <v>7.7874269999999995E-2</v>
      </c>
      <c r="H24" s="27">
        <f>E24-B24</f>
        <v>-9.4340000000002533E-2</v>
      </c>
      <c r="I24" s="17">
        <f t="shared" si="10"/>
        <v>-0.14665499999999998</v>
      </c>
      <c r="J24" s="17">
        <f t="shared" si="10"/>
        <v>-9.0356500000000062E-3</v>
      </c>
    </row>
    <row r="25" spans="1:15" x14ac:dyDescent="0.55000000000000004">
      <c r="A25" s="10" t="s">
        <v>10</v>
      </c>
      <c r="B25" s="28">
        <v>17.903960000000001</v>
      </c>
      <c r="C25" s="9">
        <v>1.3916329999999999</v>
      </c>
      <c r="D25" s="39">
        <v>7.5972899999999996E-2</v>
      </c>
      <c r="E25" s="28">
        <v>17.81129</v>
      </c>
      <c r="F25" s="9">
        <v>1.1142190000000001</v>
      </c>
      <c r="G25" s="39">
        <v>6.7320690000000002E-2</v>
      </c>
      <c r="H25" s="28">
        <v>-0.4249135</v>
      </c>
      <c r="I25" s="9">
        <v>-1.4579930000000001</v>
      </c>
      <c r="J25" s="9">
        <v>-2.4949590000000001E-2</v>
      </c>
    </row>
    <row r="26" spans="1:15" x14ac:dyDescent="0.55000000000000004">
      <c r="A26" s="11" t="s">
        <v>11</v>
      </c>
      <c r="B26" s="29">
        <v>18.373080000000002</v>
      </c>
      <c r="C26" s="12">
        <v>3.1024029999999998</v>
      </c>
      <c r="D26" s="40">
        <v>9.881057E-2</v>
      </c>
      <c r="E26" s="29">
        <v>18.277259999999998</v>
      </c>
      <c r="F26" s="12">
        <v>3.0533969999999999</v>
      </c>
      <c r="G26" s="40">
        <v>8.9391929999999994E-2</v>
      </c>
      <c r="H26" s="29">
        <v>0.2363257</v>
      </c>
      <c r="I26" s="12">
        <v>1.1324149999999999</v>
      </c>
      <c r="J26" s="12">
        <v>6.8465039999999998E-3</v>
      </c>
    </row>
    <row r="27" spans="1:15" x14ac:dyDescent="0.55000000000000004">
      <c r="A27" s="10" t="s">
        <v>12</v>
      </c>
      <c r="B27" s="30">
        <f t="shared" ref="B27:J27" si="11">B24-B25</f>
        <v>0.23404000000000025</v>
      </c>
      <c r="C27" s="13">
        <f t="shared" si="11"/>
        <v>0.91032399999999991</v>
      </c>
      <c r="D27" s="41">
        <f t="shared" si="11"/>
        <v>1.0937020000000006E-2</v>
      </c>
      <c r="E27" s="30">
        <f>E24-E25</f>
        <v>0.23236999999999952</v>
      </c>
      <c r="F27" s="13">
        <f t="shared" ref="F27:G27" si="12">F24-F25</f>
        <v>1.0410829999999998</v>
      </c>
      <c r="G27" s="41">
        <f t="shared" si="12"/>
        <v>1.0553579999999993E-2</v>
      </c>
      <c r="H27" s="30">
        <f t="shared" si="11"/>
        <v>0.33057349999999747</v>
      </c>
      <c r="I27" s="13">
        <f t="shared" si="11"/>
        <v>1.3113380000000001</v>
      </c>
      <c r="J27" s="13">
        <f t="shared" si="11"/>
        <v>1.5913939999999994E-2</v>
      </c>
    </row>
    <row r="28" spans="1:15" ht="14.7" thickBot="1" x14ac:dyDescent="0.6">
      <c r="A28" s="14" t="s">
        <v>13</v>
      </c>
      <c r="B28" s="31">
        <f t="shared" ref="B28:J28" si="13">B26-B24</f>
        <v>0.23507999999999996</v>
      </c>
      <c r="C28" s="15">
        <f t="shared" si="13"/>
        <v>0.80044599999999999</v>
      </c>
      <c r="D28" s="42">
        <f t="shared" si="13"/>
        <v>1.1900649999999999E-2</v>
      </c>
      <c r="E28" s="31">
        <f>E26-E24</f>
        <v>0.23359999999999914</v>
      </c>
      <c r="F28" s="15">
        <f t="shared" ref="F28:G28" si="14">F26-F24</f>
        <v>0.89809500000000009</v>
      </c>
      <c r="G28" s="42">
        <f t="shared" si="14"/>
        <v>1.1517659999999999E-2</v>
      </c>
      <c r="H28" s="31">
        <f t="shared" si="13"/>
        <v>0.3306657000000025</v>
      </c>
      <c r="I28" s="15">
        <f t="shared" si="13"/>
        <v>1.2790699999999999</v>
      </c>
      <c r="J28" s="15">
        <f t="shared" si="13"/>
        <v>1.5882154000000006E-2</v>
      </c>
    </row>
    <row r="29" spans="1:15" x14ac:dyDescent="0.55000000000000004">
      <c r="A29" s="16" t="s">
        <v>14</v>
      </c>
      <c r="B29" s="28">
        <v>18.137995</v>
      </c>
      <c r="C29" s="9">
        <v>2.301955</v>
      </c>
      <c r="D29" s="39">
        <v>8.6910000000000001E-2</v>
      </c>
      <c r="E29" s="28">
        <v>18.043659000000002</v>
      </c>
      <c r="F29" s="9">
        <v>2.155297</v>
      </c>
      <c r="G29" s="39">
        <v>7.7873999999999999E-2</v>
      </c>
      <c r="H29" s="28">
        <v>-9.4336000000000003E-2</v>
      </c>
      <c r="I29" s="9">
        <v>-0.14666100000000001</v>
      </c>
      <c r="J29" s="9">
        <v>-9.0360000000000006E-3</v>
      </c>
    </row>
    <row r="30" spans="1:15" x14ac:dyDescent="0.55000000000000004">
      <c r="A30" s="10" t="s">
        <v>10</v>
      </c>
      <c r="B30" s="28">
        <v>17.903971129999999</v>
      </c>
      <c r="C30" s="9">
        <v>1.39154332</v>
      </c>
      <c r="D30" s="39">
        <v>7.5974E-2</v>
      </c>
      <c r="E30" s="28">
        <v>17.811297450000001</v>
      </c>
      <c r="F30" s="9">
        <v>1.1141310799999999</v>
      </c>
      <c r="G30" s="39">
        <v>6.7321660000000005E-2</v>
      </c>
      <c r="H30" s="32" t="s">
        <v>2</v>
      </c>
      <c r="I30" s="20" t="s">
        <v>2</v>
      </c>
      <c r="J30" s="20" t="s">
        <v>2</v>
      </c>
      <c r="K30" s="59" t="s">
        <v>26</v>
      </c>
      <c r="L30" s="59"/>
      <c r="M30" s="59"/>
      <c r="N30" s="59"/>
      <c r="O30" s="59"/>
    </row>
    <row r="31" spans="1:15" x14ac:dyDescent="0.55000000000000004">
      <c r="A31" s="11" t="s">
        <v>11</v>
      </c>
      <c r="B31" s="29">
        <v>18.373075979999999</v>
      </c>
      <c r="C31" s="12">
        <v>3.1022700900000002</v>
      </c>
      <c r="D31" s="40">
        <v>9.8811250000000003E-2</v>
      </c>
      <c r="E31" s="29">
        <v>18.27725147</v>
      </c>
      <c r="F31" s="12">
        <v>3.0532320799999999</v>
      </c>
      <c r="G31" s="40">
        <v>8.9392589999999994E-2</v>
      </c>
      <c r="H31" s="33" t="s">
        <v>2</v>
      </c>
      <c r="I31" s="21" t="s">
        <v>2</v>
      </c>
      <c r="J31" s="21" t="s">
        <v>2</v>
      </c>
      <c r="K31" s="59"/>
      <c r="L31" s="59"/>
      <c r="M31" s="59"/>
      <c r="N31" s="59"/>
      <c r="O31" s="59"/>
    </row>
    <row r="32" spans="1:15" x14ac:dyDescent="0.55000000000000004">
      <c r="A32" s="10" t="s">
        <v>12</v>
      </c>
      <c r="B32" s="30">
        <f t="shared" ref="B32:J32" si="15">B29-B30</f>
        <v>0.23402387000000147</v>
      </c>
      <c r="C32" s="13">
        <f t="shared" si="15"/>
        <v>0.91041167999999995</v>
      </c>
      <c r="D32" s="41">
        <f t="shared" si="15"/>
        <v>1.0936000000000001E-2</v>
      </c>
      <c r="E32" s="30">
        <f t="shared" ref="E32:G32" si="16">E29-E30</f>
        <v>0.23236155000000025</v>
      </c>
      <c r="F32" s="13">
        <f t="shared" si="16"/>
        <v>1.0411659200000001</v>
      </c>
      <c r="G32" s="41">
        <f t="shared" si="16"/>
        <v>1.0552339999999993E-2</v>
      </c>
      <c r="H32" s="30" t="e">
        <f t="shared" si="15"/>
        <v>#VALUE!</v>
      </c>
      <c r="I32" s="13" t="e">
        <f t="shared" si="15"/>
        <v>#VALUE!</v>
      </c>
      <c r="J32" s="13" t="e">
        <f t="shared" si="15"/>
        <v>#VALUE!</v>
      </c>
    </row>
    <row r="33" spans="1:15" ht="14.7" thickBot="1" x14ac:dyDescent="0.6">
      <c r="A33" s="14" t="s">
        <v>13</v>
      </c>
      <c r="B33" s="31">
        <f t="shared" ref="B33:J33" si="17">B31-B29</f>
        <v>0.23508097999999933</v>
      </c>
      <c r="C33" s="15">
        <f t="shared" si="17"/>
        <v>0.80031509000000023</v>
      </c>
      <c r="D33" s="42">
        <f t="shared" si="17"/>
        <v>1.1901250000000002E-2</v>
      </c>
      <c r="E33" s="31">
        <f t="shared" ref="E33:G33" si="18">E31-E29</f>
        <v>0.23359246999999783</v>
      </c>
      <c r="F33" s="15">
        <f t="shared" si="18"/>
        <v>0.89793507999999989</v>
      </c>
      <c r="G33" s="42">
        <f t="shared" si="18"/>
        <v>1.1518589999999995E-2</v>
      </c>
      <c r="H33" s="31" t="e">
        <f t="shared" si="17"/>
        <v>#VALUE!</v>
      </c>
      <c r="I33" s="15" t="e">
        <f t="shared" si="17"/>
        <v>#VALUE!</v>
      </c>
      <c r="J33" s="15" t="e">
        <f t="shared" si="17"/>
        <v>#VALUE!</v>
      </c>
    </row>
    <row r="34" spans="1:15" x14ac:dyDescent="0.55000000000000004">
      <c r="A34" s="16" t="s">
        <v>15</v>
      </c>
      <c r="B34" s="43">
        <f>(B29-B24)/B29</f>
        <v>-2.7566442716447261E-7</v>
      </c>
      <c r="C34" s="34">
        <f t="shared" ref="C34:D34" si="19">(C29-C24)/C29</f>
        <v>-8.6882671461234762E-7</v>
      </c>
      <c r="D34" s="44">
        <f t="shared" si="19"/>
        <v>9.2049246346248877E-7</v>
      </c>
      <c r="E34" s="43">
        <f>(E29-E24)/E29</f>
        <v>-5.5421131460932767E-8</v>
      </c>
      <c r="F34" s="34">
        <f t="shared" ref="F34:G34" si="20">(F29-F24)/F29</f>
        <v>-2.3198658931046216E-6</v>
      </c>
      <c r="G34" s="44">
        <f t="shared" si="20"/>
        <v>-3.4671392248588975E-6</v>
      </c>
      <c r="H34" s="43">
        <f>(H29-H24)/H29</f>
        <v>-4.2401628249340208E-5</v>
      </c>
      <c r="I34" s="34">
        <f t="shared" ref="I34" si="21">(I29-I24)/I29</f>
        <v>4.091067154890363E-5</v>
      </c>
      <c r="J34" s="34">
        <f>(J29-J24)/J29</f>
        <v>3.8733953075968566E-5</v>
      </c>
    </row>
    <row r="35" spans="1:15" x14ac:dyDescent="0.55000000000000004">
      <c r="A35" s="17" t="s">
        <v>10</v>
      </c>
      <c r="B35" s="35">
        <f t="shared" ref="B35:J36" si="22">(B30-B25)/B30</f>
        <v>6.2164979581235363E-7</v>
      </c>
      <c r="C35" s="36">
        <f t="shared" si="22"/>
        <v>-6.4446430600428496E-5</v>
      </c>
      <c r="D35" s="45">
        <f t="shared" si="22"/>
        <v>1.4478637428645006E-5</v>
      </c>
      <c r="E35" s="35">
        <f t="shared" ref="E35:G35" si="23">(E30-E25)/E30</f>
        <v>4.1827385246414472E-7</v>
      </c>
      <c r="F35" s="36">
        <f t="shared" si="23"/>
        <v>-7.891351527517761E-5</v>
      </c>
      <c r="G35" s="45">
        <f t="shared" si="23"/>
        <v>1.4408438532307625E-5</v>
      </c>
      <c r="H35" s="35" t="e">
        <f t="shared" ref="H35" si="24">(H30-H25)/H30</f>
        <v>#VALUE!</v>
      </c>
      <c r="I35" s="36" t="e">
        <f t="shared" si="22"/>
        <v>#VALUE!</v>
      </c>
      <c r="J35" s="36" t="e">
        <f t="shared" si="22"/>
        <v>#VALUE!</v>
      </c>
    </row>
    <row r="36" spans="1:15" x14ac:dyDescent="0.55000000000000004">
      <c r="A36" s="17" t="s">
        <v>11</v>
      </c>
      <c r="B36" s="35">
        <f t="shared" si="22"/>
        <v>-2.1879842039459738E-7</v>
      </c>
      <c r="C36" s="36">
        <f t="shared" si="22"/>
        <v>-4.2842820303759402E-5</v>
      </c>
      <c r="D36" s="45">
        <f t="shared" si="22"/>
        <v>6.8818074865250717E-6</v>
      </c>
      <c r="E36" s="35">
        <f t="shared" ref="E36:G36" si="25">(E31-E26)/E31</f>
        <v>-4.6670036864056689E-7</v>
      </c>
      <c r="F36" s="36">
        <f t="shared" si="25"/>
        <v>-5.4014891655406961E-5</v>
      </c>
      <c r="G36" s="45">
        <f t="shared" si="25"/>
        <v>7.383162295661753E-6</v>
      </c>
      <c r="H36" s="35" t="e">
        <f t="shared" ref="H36" si="26">(H31-H26)/H31</f>
        <v>#VALUE!</v>
      </c>
      <c r="I36" s="36" t="e">
        <f t="shared" si="22"/>
        <v>#VALUE!</v>
      </c>
      <c r="J36" s="36" t="e">
        <f t="shared" si="22"/>
        <v>#VALUE!</v>
      </c>
    </row>
    <row r="38" spans="1:15" x14ac:dyDescent="0.55000000000000004">
      <c r="A38" s="53" t="s">
        <v>16</v>
      </c>
      <c r="B38" s="60" t="s">
        <v>3</v>
      </c>
      <c r="C38" s="61"/>
      <c r="D38" s="62"/>
      <c r="E38" s="60" t="s">
        <v>20</v>
      </c>
      <c r="F38" s="61"/>
      <c r="G38" s="62"/>
      <c r="H38" s="60" t="s">
        <v>21</v>
      </c>
      <c r="I38" s="61"/>
      <c r="J38" s="61"/>
    </row>
    <row r="39" spans="1:15" ht="14.7" thickBot="1" x14ac:dyDescent="0.6">
      <c r="A39" s="2" t="s">
        <v>23</v>
      </c>
      <c r="B39" s="25" t="s">
        <v>4</v>
      </c>
      <c r="C39" s="3" t="s">
        <v>5</v>
      </c>
      <c r="D39" s="37" t="s">
        <v>6</v>
      </c>
      <c r="E39" s="25" t="s">
        <v>4</v>
      </c>
      <c r="F39" s="3" t="s">
        <v>5</v>
      </c>
      <c r="G39" s="37" t="s">
        <v>6</v>
      </c>
      <c r="H39" s="25" t="s">
        <v>17</v>
      </c>
      <c r="I39" s="3" t="s">
        <v>18</v>
      </c>
      <c r="J39" s="3" t="s">
        <v>19</v>
      </c>
    </row>
    <row r="40" spans="1:15" ht="15" thickTop="1" thickBot="1" x14ac:dyDescent="0.6">
      <c r="A40" s="4" t="s">
        <v>7</v>
      </c>
      <c r="B40" s="26">
        <f>B23</f>
        <v>18.09665</v>
      </c>
      <c r="C40" s="6">
        <f t="shared" ref="C40:J40" si="27">C23</f>
        <v>1.283933</v>
      </c>
      <c r="D40" s="38">
        <f t="shared" si="27"/>
        <v>7.7692189999999994E-2</v>
      </c>
      <c r="E40" s="26">
        <f>B40</f>
        <v>18.09665</v>
      </c>
      <c r="F40" s="6">
        <f t="shared" si="27"/>
        <v>0.92538739999999997</v>
      </c>
      <c r="G40" s="38">
        <f t="shared" si="27"/>
        <v>6.8257849999999995E-2</v>
      </c>
      <c r="H40" s="26">
        <f t="shared" si="27"/>
        <v>-9.8320000000001073E-2</v>
      </c>
      <c r="I40" s="6">
        <f t="shared" si="27"/>
        <v>-0.35854560000000002</v>
      </c>
      <c r="J40" s="6">
        <f t="shared" si="27"/>
        <v>-9.4343399999999994E-3</v>
      </c>
    </row>
    <row r="41" spans="1:15" x14ac:dyDescent="0.55000000000000004">
      <c r="A41" s="8" t="s">
        <v>8</v>
      </c>
      <c r="B41" s="28">
        <v>18.090579999999999</v>
      </c>
      <c r="C41" s="9">
        <v>2.2347999999999999</v>
      </c>
      <c r="D41" s="39">
        <v>8.5550180000000003E-2</v>
      </c>
      <c r="E41" s="48">
        <f>B41</f>
        <v>18.090579999999999</v>
      </c>
      <c r="F41" s="9">
        <v>2.233635</v>
      </c>
      <c r="G41" s="39">
        <v>7.9208840000000003E-2</v>
      </c>
      <c r="H41" s="48">
        <f>E41-B41</f>
        <v>0</v>
      </c>
      <c r="I41" s="17">
        <f t="shared" ref="I41" si="28">F41-C41</f>
        <v>-1.1649999999998606E-3</v>
      </c>
      <c r="J41" s="17">
        <f t="shared" ref="J41" si="29">G41-D41</f>
        <v>-6.3413400000000009E-3</v>
      </c>
    </row>
    <row r="42" spans="1:15" x14ac:dyDescent="0.55000000000000004">
      <c r="A42" s="10" t="s">
        <v>10</v>
      </c>
      <c r="B42" s="28">
        <v>17.93703</v>
      </c>
      <c r="C42" s="9">
        <v>1.417843</v>
      </c>
      <c r="D42" s="39">
        <v>7.6363089999999995E-2</v>
      </c>
      <c r="E42" s="27"/>
      <c r="F42" s="9">
        <v>1.3372900000000001</v>
      </c>
      <c r="G42" s="39">
        <v>7.0215620000000006E-2</v>
      </c>
      <c r="H42" s="27"/>
      <c r="I42" s="9">
        <v>-1.1083609999999999</v>
      </c>
      <c r="J42" s="9">
        <v>-1.8237300000000001E-2</v>
      </c>
    </row>
    <row r="43" spans="1:15" x14ac:dyDescent="0.55000000000000004">
      <c r="A43" s="11" t="s">
        <v>11</v>
      </c>
      <c r="B43" s="29">
        <v>18.244620000000001</v>
      </c>
      <c r="C43" s="12">
        <v>2.969487</v>
      </c>
      <c r="D43" s="40">
        <v>9.5504240000000004E-2</v>
      </c>
      <c r="E43" s="54"/>
      <c r="F43" s="12">
        <v>3.0305029999999999</v>
      </c>
      <c r="G43" s="40">
        <v>8.8971560000000005E-2</v>
      </c>
      <c r="H43" s="54"/>
      <c r="I43" s="12">
        <v>1.0900259999999999</v>
      </c>
      <c r="J43" s="12">
        <v>5.5355609999999996E-3</v>
      </c>
    </row>
    <row r="44" spans="1:15" x14ac:dyDescent="0.55000000000000004">
      <c r="A44" s="10" t="s">
        <v>12</v>
      </c>
      <c r="B44" s="30">
        <f t="shared" ref="B44:D44" si="30">B41-B42</f>
        <v>0.15354999999999919</v>
      </c>
      <c r="C44" s="13">
        <f t="shared" si="30"/>
        <v>0.81695699999999993</v>
      </c>
      <c r="D44" s="41">
        <f t="shared" si="30"/>
        <v>9.1870900000000089E-3</v>
      </c>
      <c r="E44" s="30">
        <f>E41-E42</f>
        <v>18.090579999999999</v>
      </c>
      <c r="F44" s="13">
        <f t="shared" ref="F44:J44" si="31">F41-F42</f>
        <v>0.89634499999999995</v>
      </c>
      <c r="G44" s="41">
        <f t="shared" si="31"/>
        <v>8.9932199999999962E-3</v>
      </c>
      <c r="H44" s="30">
        <f t="shared" si="31"/>
        <v>0</v>
      </c>
      <c r="I44" s="13">
        <f t="shared" si="31"/>
        <v>1.1071960000000001</v>
      </c>
      <c r="J44" s="13">
        <f t="shared" si="31"/>
        <v>1.1895960000000001E-2</v>
      </c>
    </row>
    <row r="45" spans="1:15" ht="14.7" thickBot="1" x14ac:dyDescent="0.6">
      <c r="A45" s="14" t="s">
        <v>13</v>
      </c>
      <c r="B45" s="31">
        <f t="shared" ref="B45:D45" si="32">B43-B41</f>
        <v>0.15404000000000195</v>
      </c>
      <c r="C45" s="15">
        <f t="shared" si="32"/>
        <v>0.73468700000000009</v>
      </c>
      <c r="D45" s="42">
        <f t="shared" si="32"/>
        <v>9.9540600000000007E-3</v>
      </c>
      <c r="E45" s="31">
        <f>E43-E41</f>
        <v>-18.090579999999999</v>
      </c>
      <c r="F45" s="15">
        <f t="shared" ref="F45:J45" si="33">F43-F41</f>
        <v>0.79686799999999991</v>
      </c>
      <c r="G45" s="42">
        <f t="shared" si="33"/>
        <v>9.7627200000000025E-3</v>
      </c>
      <c r="H45" s="31">
        <f t="shared" si="33"/>
        <v>0</v>
      </c>
      <c r="I45" s="15">
        <f t="shared" si="33"/>
        <v>1.0911909999999998</v>
      </c>
      <c r="J45" s="15">
        <f t="shared" si="33"/>
        <v>1.1876901E-2</v>
      </c>
    </row>
    <row r="46" spans="1:15" x14ac:dyDescent="0.55000000000000004">
      <c r="A46" s="16" t="s">
        <v>14</v>
      </c>
      <c r="B46" s="28">
        <v>18.090579000000002</v>
      </c>
      <c r="C46" s="9">
        <v>2.2347969999999999</v>
      </c>
      <c r="D46" s="39">
        <v>8.5550000000000001E-2</v>
      </c>
      <c r="E46" s="48">
        <f>B46</f>
        <v>18.090579000000002</v>
      </c>
      <c r="F46" s="9">
        <v>2.2336309999999999</v>
      </c>
      <c r="G46" s="39">
        <v>7.9209000000000002E-2</v>
      </c>
      <c r="H46" s="48">
        <f>E46-B46</f>
        <v>0</v>
      </c>
      <c r="I46" s="20" t="s">
        <v>2</v>
      </c>
      <c r="J46" s="20" t="s">
        <v>2</v>
      </c>
      <c r="K46" s="59" t="s">
        <v>25</v>
      </c>
      <c r="L46" s="59"/>
      <c r="M46" s="59"/>
      <c r="N46" s="59"/>
      <c r="O46" s="59"/>
    </row>
    <row r="47" spans="1:15" x14ac:dyDescent="0.55000000000000004">
      <c r="A47" s="10" t="s">
        <v>10</v>
      </c>
      <c r="B47" s="28">
        <v>17.937029110000001</v>
      </c>
      <c r="C47" s="9">
        <v>1.4177639200000001</v>
      </c>
      <c r="D47" s="39">
        <v>7.6363990000000007E-2</v>
      </c>
      <c r="E47" s="27"/>
      <c r="F47" s="9">
        <v>1.33719448</v>
      </c>
      <c r="G47" s="39">
        <v>7.0216500000000001E-2</v>
      </c>
      <c r="H47" s="27"/>
      <c r="I47" s="20" t="s">
        <v>2</v>
      </c>
      <c r="J47" s="20" t="s">
        <v>2</v>
      </c>
      <c r="K47" s="59"/>
      <c r="L47" s="59"/>
      <c r="M47" s="59"/>
      <c r="N47" s="59"/>
      <c r="O47" s="59"/>
    </row>
    <row r="48" spans="1:15" x14ac:dyDescent="0.55000000000000004">
      <c r="A48" s="11" t="s">
        <v>11</v>
      </c>
      <c r="B48" s="29">
        <v>18.244624600000002</v>
      </c>
      <c r="C48" s="12">
        <v>2.9693924200000001</v>
      </c>
      <c r="D48" s="40">
        <v>9.5504599999999995E-2</v>
      </c>
      <c r="E48" s="54"/>
      <c r="F48" s="12">
        <v>3.0304034500000001</v>
      </c>
      <c r="G48" s="40">
        <v>8.8971850000000005E-2</v>
      </c>
      <c r="H48" s="54"/>
      <c r="I48" s="21" t="s">
        <v>2</v>
      </c>
      <c r="J48" s="21" t="s">
        <v>2</v>
      </c>
      <c r="K48" s="59"/>
      <c r="L48" s="59"/>
      <c r="M48" s="59"/>
      <c r="N48" s="59"/>
      <c r="O48" s="59"/>
    </row>
    <row r="49" spans="1:10" x14ac:dyDescent="0.55000000000000004">
      <c r="A49" s="10" t="s">
        <v>12</v>
      </c>
      <c r="B49" s="30">
        <f t="shared" ref="B49:J49" si="34">B46-B47</f>
        <v>0.15354989000000074</v>
      </c>
      <c r="C49" s="13">
        <f t="shared" si="34"/>
        <v>0.81703307999999986</v>
      </c>
      <c r="D49" s="41">
        <f t="shared" si="34"/>
        <v>9.1860099999999945E-3</v>
      </c>
      <c r="E49" s="30">
        <f t="shared" si="34"/>
        <v>18.090579000000002</v>
      </c>
      <c r="F49" s="13">
        <f t="shared" si="34"/>
        <v>0.89643651999999996</v>
      </c>
      <c r="G49" s="41">
        <f t="shared" si="34"/>
        <v>8.9925000000000005E-3</v>
      </c>
      <c r="H49" s="30">
        <f t="shared" si="34"/>
        <v>0</v>
      </c>
      <c r="I49" s="13" t="e">
        <f t="shared" si="34"/>
        <v>#VALUE!</v>
      </c>
      <c r="J49" s="13" t="e">
        <f t="shared" si="34"/>
        <v>#VALUE!</v>
      </c>
    </row>
    <row r="50" spans="1:10" ht="14.7" thickBot="1" x14ac:dyDescent="0.6">
      <c r="A50" s="14" t="s">
        <v>13</v>
      </c>
      <c r="B50" s="31">
        <f t="shared" ref="B50:J50" si="35">B48-B46</f>
        <v>0.15404559999999989</v>
      </c>
      <c r="C50" s="15">
        <f t="shared" si="35"/>
        <v>0.73459542000000022</v>
      </c>
      <c r="D50" s="42">
        <f t="shared" si="35"/>
        <v>9.954599999999994E-3</v>
      </c>
      <c r="E50" s="31">
        <f t="shared" si="35"/>
        <v>-18.090579000000002</v>
      </c>
      <c r="F50" s="15">
        <f t="shared" si="35"/>
        <v>0.79677245000000019</v>
      </c>
      <c r="G50" s="42">
        <f t="shared" si="35"/>
        <v>9.7628500000000035E-3</v>
      </c>
      <c r="H50" s="31">
        <f t="shared" si="35"/>
        <v>0</v>
      </c>
      <c r="I50" s="15" t="e">
        <f t="shared" si="35"/>
        <v>#VALUE!</v>
      </c>
      <c r="J50" s="15" t="e">
        <f t="shared" si="35"/>
        <v>#VALUE!</v>
      </c>
    </row>
    <row r="51" spans="1:10" x14ac:dyDescent="0.55000000000000004">
      <c r="A51" s="16" t="s">
        <v>15</v>
      </c>
      <c r="B51" s="43">
        <f>(B46-B41)/B46</f>
        <v>-5.5277390374030735E-8</v>
      </c>
      <c r="C51" s="34">
        <f t="shared" ref="C51:D51" si="36">(C46-C41)/C46</f>
        <v>-1.3424038066881443E-6</v>
      </c>
      <c r="D51" s="44">
        <f t="shared" si="36"/>
        <v>-2.1040327294260721E-6</v>
      </c>
      <c r="E51" s="43">
        <f>(E46-E41)/E46</f>
        <v>-5.5277390374030735E-8</v>
      </c>
      <c r="F51" s="34">
        <f t="shared" ref="F51:G51" si="37">(F46-F41)/F46</f>
        <v>-1.7908060911202535E-6</v>
      </c>
      <c r="G51" s="44">
        <f t="shared" si="37"/>
        <v>2.0199724778629929E-6</v>
      </c>
      <c r="H51" s="43" t="e">
        <f>(H46-H41)/H46</f>
        <v>#DIV/0!</v>
      </c>
      <c r="I51" s="34" t="e">
        <f t="shared" ref="I51" si="38">(I46-I41)/I46</f>
        <v>#VALUE!</v>
      </c>
      <c r="J51" s="34" t="e">
        <f>(J46-J41)/J46</f>
        <v>#VALUE!</v>
      </c>
    </row>
    <row r="52" spans="1:10" x14ac:dyDescent="0.55000000000000004">
      <c r="A52" s="17" t="s">
        <v>10</v>
      </c>
      <c r="B52" s="35">
        <f t="shared" ref="B52:J53" si="39">(B47-B42)/B47</f>
        <v>-4.9618027242636439E-8</v>
      </c>
      <c r="C52" s="36">
        <f t="shared" si="39"/>
        <v>-5.577797465737322E-5</v>
      </c>
      <c r="D52" s="45">
        <f t="shared" si="39"/>
        <v>1.1785659707042576E-5</v>
      </c>
      <c r="E52" s="35" t="e">
        <f t="shared" si="39"/>
        <v>#DIV/0!</v>
      </c>
      <c r="F52" s="36">
        <f t="shared" si="39"/>
        <v>-7.1433139628370747E-5</v>
      </c>
      <c r="G52" s="45">
        <f t="shared" si="39"/>
        <v>1.2532666823250573E-5</v>
      </c>
      <c r="H52" s="35" t="e">
        <f t="shared" si="39"/>
        <v>#DIV/0!</v>
      </c>
      <c r="I52" s="36" t="e">
        <f t="shared" si="39"/>
        <v>#VALUE!</v>
      </c>
      <c r="J52" s="36" t="e">
        <f t="shared" si="39"/>
        <v>#VALUE!</v>
      </c>
    </row>
    <row r="53" spans="1:10" x14ac:dyDescent="0.55000000000000004">
      <c r="A53" s="17" t="s">
        <v>11</v>
      </c>
      <c r="B53" s="35">
        <f t="shared" ref="B53:G53" si="40">(B48-B43)/B48</f>
        <v>2.521290572602597E-7</v>
      </c>
      <c r="C53" s="36">
        <f t="shared" si="40"/>
        <v>-3.1851633809937534E-5</v>
      </c>
      <c r="D53" s="45">
        <f t="shared" si="40"/>
        <v>3.7694519425339006E-6</v>
      </c>
      <c r="E53" s="35" t="e">
        <f t="shared" si="40"/>
        <v>#DIV/0!</v>
      </c>
      <c r="F53" s="36">
        <f t="shared" si="40"/>
        <v>-3.2850411386588564E-5</v>
      </c>
      <c r="G53" s="45">
        <f t="shared" si="40"/>
        <v>3.2594579071921339E-6</v>
      </c>
      <c r="H53" s="35" t="e">
        <f t="shared" si="39"/>
        <v>#DIV/0!</v>
      </c>
      <c r="I53" s="36" t="e">
        <f t="shared" si="39"/>
        <v>#VALUE!</v>
      </c>
      <c r="J53" s="36" t="e">
        <f t="shared" si="39"/>
        <v>#VALUE!</v>
      </c>
    </row>
    <row r="55" spans="1:10" x14ac:dyDescent="0.55000000000000004">
      <c r="A55" s="53" t="s">
        <v>16</v>
      </c>
      <c r="B55" s="60" t="s">
        <v>3</v>
      </c>
      <c r="C55" s="61"/>
      <c r="D55" s="62"/>
      <c r="E55" s="60" t="s">
        <v>20</v>
      </c>
      <c r="F55" s="61"/>
      <c r="G55" s="62"/>
      <c r="H55" s="60" t="s">
        <v>21</v>
      </c>
      <c r="I55" s="61"/>
      <c r="J55" s="61"/>
    </row>
    <row r="56" spans="1:10" ht="14.7" thickBot="1" x14ac:dyDescent="0.6">
      <c r="A56" s="2" t="s">
        <v>24</v>
      </c>
      <c r="B56" s="25" t="s">
        <v>4</v>
      </c>
      <c r="C56" s="3" t="s">
        <v>5</v>
      </c>
      <c r="D56" s="37" t="s">
        <v>6</v>
      </c>
      <c r="E56" s="25" t="s">
        <v>4</v>
      </c>
      <c r="F56" s="3" t="s">
        <v>5</v>
      </c>
      <c r="G56" s="37" t="s">
        <v>6</v>
      </c>
      <c r="H56" s="25" t="s">
        <v>17</v>
      </c>
      <c r="I56" s="3" t="s">
        <v>18</v>
      </c>
      <c r="J56" s="3" t="s">
        <v>19</v>
      </c>
    </row>
    <row r="57" spans="1:10" ht="15" thickTop="1" thickBot="1" x14ac:dyDescent="0.6">
      <c r="A57" s="4" t="s">
        <v>7</v>
      </c>
      <c r="B57" s="26">
        <f>B23</f>
        <v>18.09665</v>
      </c>
      <c r="C57" s="6">
        <f t="shared" ref="C57:J57" si="41">C23</f>
        <v>1.283933</v>
      </c>
      <c r="D57" s="38">
        <f t="shared" si="41"/>
        <v>7.7692189999999994E-2</v>
      </c>
      <c r="E57" s="26">
        <f t="shared" si="41"/>
        <v>17.998329999999999</v>
      </c>
      <c r="F57" s="6">
        <f t="shared" si="41"/>
        <v>0.92538739999999997</v>
      </c>
      <c r="G57" s="38">
        <f t="shared" si="41"/>
        <v>6.8257849999999995E-2</v>
      </c>
      <c r="H57" s="26">
        <f t="shared" si="41"/>
        <v>-9.8320000000001073E-2</v>
      </c>
      <c r="I57" s="6">
        <f t="shared" si="41"/>
        <v>-0.35854560000000002</v>
      </c>
      <c r="J57" s="6">
        <f t="shared" si="41"/>
        <v>-9.4343399999999994E-3</v>
      </c>
    </row>
    <row r="58" spans="1:10" x14ac:dyDescent="0.55000000000000004">
      <c r="A58" s="8" t="s">
        <v>8</v>
      </c>
      <c r="B58" s="28">
        <v>18.090579999999999</v>
      </c>
      <c r="C58" s="9">
        <v>2.2342719999999998</v>
      </c>
      <c r="D58" s="39">
        <v>8.5544490000000001E-2</v>
      </c>
      <c r="E58" s="48">
        <f>B58</f>
        <v>18.090579999999999</v>
      </c>
      <c r="F58" s="55">
        <f>C58</f>
        <v>2.2342719999999998</v>
      </c>
      <c r="G58" s="39">
        <v>7.9215170000000001E-2</v>
      </c>
      <c r="H58" s="48">
        <f>E58-B58</f>
        <v>0</v>
      </c>
      <c r="I58" s="55">
        <f>F58-C58</f>
        <v>0</v>
      </c>
      <c r="J58" s="17">
        <f t="shared" ref="J58" si="42">G58-D58</f>
        <v>-6.3293199999999994E-3</v>
      </c>
    </row>
    <row r="59" spans="1:10" x14ac:dyDescent="0.55000000000000004">
      <c r="A59" s="10" t="s">
        <v>10</v>
      </c>
      <c r="B59" s="28">
        <v>17.95055</v>
      </c>
      <c r="C59" s="9">
        <v>1.669332</v>
      </c>
      <c r="D59" s="39">
        <v>7.8524689999999994E-2</v>
      </c>
      <c r="E59" s="27"/>
      <c r="F59" s="17"/>
      <c r="G59" s="39">
        <v>7.2809429999999994E-2</v>
      </c>
      <c r="H59" s="27"/>
      <c r="I59" s="17"/>
      <c r="J59" s="9">
        <v>-9.6523259999999993E-3</v>
      </c>
    </row>
    <row r="60" spans="1:10" x14ac:dyDescent="0.55000000000000004">
      <c r="A60" s="11" t="s">
        <v>11</v>
      </c>
      <c r="B60" s="29">
        <v>18.231030000000001</v>
      </c>
      <c r="C60" s="12">
        <v>2.754616</v>
      </c>
      <c r="D60" s="40">
        <v>9.2987619999999993E-2</v>
      </c>
      <c r="E60" s="54"/>
      <c r="F60" s="56"/>
      <c r="G60" s="40">
        <v>8.600236E-2</v>
      </c>
      <c r="H60" s="54"/>
      <c r="I60" s="56"/>
      <c r="J60" s="12">
        <v>-3.1328240000000002E-3</v>
      </c>
    </row>
    <row r="61" spans="1:10" x14ac:dyDescent="0.55000000000000004">
      <c r="A61" s="10" t="s">
        <v>12</v>
      </c>
      <c r="B61" s="30">
        <f t="shared" ref="B61:D61" si="43">B58-B59</f>
        <v>0.14002999999999943</v>
      </c>
      <c r="C61" s="13">
        <f t="shared" si="43"/>
        <v>0.56493999999999978</v>
      </c>
      <c r="D61" s="41">
        <f t="shared" si="43"/>
        <v>7.0198000000000066E-3</v>
      </c>
      <c r="E61" s="30">
        <f>E58-E59</f>
        <v>18.090579999999999</v>
      </c>
      <c r="F61" s="13">
        <f t="shared" ref="F61:J61" si="44">F58-F59</f>
        <v>2.2342719999999998</v>
      </c>
      <c r="G61" s="41">
        <f t="shared" si="44"/>
        <v>6.405740000000007E-3</v>
      </c>
      <c r="H61" s="30">
        <f t="shared" si="44"/>
        <v>0</v>
      </c>
      <c r="I61" s="13">
        <f t="shared" si="44"/>
        <v>0</v>
      </c>
      <c r="J61" s="13">
        <f t="shared" si="44"/>
        <v>3.3230059999999999E-3</v>
      </c>
    </row>
    <row r="62" spans="1:10" ht="14.7" thickBot="1" x14ac:dyDescent="0.6">
      <c r="A62" s="14" t="s">
        <v>13</v>
      </c>
      <c r="B62" s="31">
        <f t="shared" ref="B62:D62" si="45">B60-B58</f>
        <v>0.1404500000000013</v>
      </c>
      <c r="C62" s="15">
        <f t="shared" si="45"/>
        <v>0.52034400000000014</v>
      </c>
      <c r="D62" s="42">
        <f t="shared" si="45"/>
        <v>7.4431299999999923E-3</v>
      </c>
      <c r="E62" s="31">
        <f>E60-E58</f>
        <v>-18.090579999999999</v>
      </c>
      <c r="F62" s="15">
        <f t="shared" ref="F62:J62" si="46">F60-F58</f>
        <v>-2.2342719999999998</v>
      </c>
      <c r="G62" s="42">
        <f t="shared" si="46"/>
        <v>6.7871899999999985E-3</v>
      </c>
      <c r="H62" s="31">
        <f t="shared" si="46"/>
        <v>0</v>
      </c>
      <c r="I62" s="15">
        <f t="shared" si="46"/>
        <v>0</v>
      </c>
      <c r="J62" s="15">
        <f t="shared" si="46"/>
        <v>3.1964959999999992E-3</v>
      </c>
    </row>
    <row r="63" spans="1:10" x14ac:dyDescent="0.55000000000000004">
      <c r="A63" s="16" t="s">
        <v>14</v>
      </c>
      <c r="B63" s="28">
        <v>18.090584</v>
      </c>
      <c r="C63" s="9">
        <v>2.2342689999999998</v>
      </c>
      <c r="D63" s="39">
        <v>8.5543999999999995E-2</v>
      </c>
      <c r="E63" s="48">
        <f>B63</f>
        <v>18.090584</v>
      </c>
      <c r="F63" s="55">
        <f>C63</f>
        <v>2.2342689999999998</v>
      </c>
      <c r="G63" s="39">
        <v>7.9214999999999994E-2</v>
      </c>
      <c r="H63" s="48">
        <f>E63-B63</f>
        <v>0</v>
      </c>
      <c r="I63" s="55">
        <f>F63-C63</f>
        <v>0</v>
      </c>
      <c r="J63" s="9">
        <v>-6.3290000000000004E-3</v>
      </c>
    </row>
    <row r="64" spans="1:10" x14ac:dyDescent="0.55000000000000004">
      <c r="A64" s="10" t="s">
        <v>10</v>
      </c>
      <c r="B64" s="28">
        <v>17.950556250000002</v>
      </c>
      <c r="C64" s="9">
        <v>1.6693240199999999</v>
      </c>
      <c r="D64" s="39">
        <v>7.8525410000000004E-2</v>
      </c>
      <c r="E64" s="27"/>
      <c r="F64" s="17"/>
      <c r="G64" s="39">
        <v>7.2809960000000007E-2</v>
      </c>
      <c r="H64" s="27"/>
      <c r="I64" s="17"/>
      <c r="J64" s="9">
        <v>-9.6522629999999995E-3</v>
      </c>
    </row>
    <row r="65" spans="1:10" x14ac:dyDescent="0.55000000000000004">
      <c r="A65" s="11" t="s">
        <v>11</v>
      </c>
      <c r="B65" s="29">
        <v>18.231026199999999</v>
      </c>
      <c r="C65" s="12">
        <v>2.75455213</v>
      </c>
      <c r="D65" s="40">
        <v>9.2987239999999999E-2</v>
      </c>
      <c r="E65" s="54"/>
      <c r="F65" s="56"/>
      <c r="G65" s="40">
        <v>8.6002049999999997E-2</v>
      </c>
      <c r="H65" s="54"/>
      <c r="I65" s="56"/>
      <c r="J65" s="12">
        <v>-3.1329309999999998E-3</v>
      </c>
    </row>
    <row r="66" spans="1:10" x14ac:dyDescent="0.55000000000000004">
      <c r="A66" s="10" t="s">
        <v>12</v>
      </c>
      <c r="B66" s="30">
        <f t="shared" ref="B66:J66" si="47">B63-B64</f>
        <v>0.14002774999999801</v>
      </c>
      <c r="C66" s="13">
        <f t="shared" si="47"/>
        <v>0.56494497999999993</v>
      </c>
      <c r="D66" s="41">
        <f t="shared" si="47"/>
        <v>7.0185899999999912E-3</v>
      </c>
      <c r="E66" s="30">
        <f t="shared" si="47"/>
        <v>18.090584</v>
      </c>
      <c r="F66" s="13">
        <f t="shared" si="47"/>
        <v>2.2342689999999998</v>
      </c>
      <c r="G66" s="41">
        <f t="shared" si="47"/>
        <v>6.4050399999999869E-3</v>
      </c>
      <c r="H66" s="30">
        <f t="shared" si="47"/>
        <v>0</v>
      </c>
      <c r="I66" s="13">
        <f t="shared" si="47"/>
        <v>0</v>
      </c>
      <c r="J66" s="13">
        <f t="shared" si="47"/>
        <v>3.323262999999999E-3</v>
      </c>
    </row>
    <row r="67" spans="1:10" ht="14.7" thickBot="1" x14ac:dyDescent="0.6">
      <c r="A67" s="14" t="s">
        <v>13</v>
      </c>
      <c r="B67" s="31">
        <f t="shared" ref="B67:J67" si="48">B65-B63</f>
        <v>0.14044219999999896</v>
      </c>
      <c r="C67" s="15">
        <f t="shared" si="48"/>
        <v>0.52028313000000015</v>
      </c>
      <c r="D67" s="42">
        <f t="shared" si="48"/>
        <v>7.4432400000000037E-3</v>
      </c>
      <c r="E67" s="31">
        <f t="shared" si="48"/>
        <v>-18.090584</v>
      </c>
      <c r="F67" s="15">
        <f t="shared" si="48"/>
        <v>-2.2342689999999998</v>
      </c>
      <c r="G67" s="42">
        <f t="shared" si="48"/>
        <v>6.7870500000000028E-3</v>
      </c>
      <c r="H67" s="31">
        <f t="shared" si="48"/>
        <v>0</v>
      </c>
      <c r="I67" s="15">
        <f t="shared" si="48"/>
        <v>0</v>
      </c>
      <c r="J67" s="15">
        <f t="shared" si="48"/>
        <v>3.1960690000000006E-3</v>
      </c>
    </row>
    <row r="68" spans="1:10" x14ac:dyDescent="0.55000000000000004">
      <c r="A68" s="16" t="s">
        <v>15</v>
      </c>
      <c r="B68" s="43">
        <f>(B63-B58)/B63</f>
        <v>2.2110950097349604E-7</v>
      </c>
      <c r="C68" s="34">
        <f t="shared" ref="C68:D68" si="49">(C63-C58)/C63</f>
        <v>-1.3427210420836724E-6</v>
      </c>
      <c r="D68" s="44">
        <f t="shared" si="49"/>
        <v>-5.7280463855532083E-6</v>
      </c>
      <c r="E68" s="43">
        <f>(E63-E58)/E63</f>
        <v>2.2110950097349604E-7</v>
      </c>
      <c r="F68" s="34">
        <f t="shared" ref="F68:G68" si="50">(F63-F58)/F63</f>
        <v>-1.3427210420836724E-6</v>
      </c>
      <c r="G68" s="44">
        <f t="shared" si="50"/>
        <v>-2.146058196145478E-6</v>
      </c>
      <c r="H68" s="43" t="e">
        <f>(H63-H58)/H63</f>
        <v>#DIV/0!</v>
      </c>
      <c r="I68" s="34" t="e">
        <f t="shared" ref="I68" si="51">(I63-I58)/I63</f>
        <v>#DIV/0!</v>
      </c>
      <c r="J68" s="34">
        <f>(J63-J58)/J63</f>
        <v>-5.0560910096218504E-5</v>
      </c>
    </row>
    <row r="69" spans="1:10" x14ac:dyDescent="0.55000000000000004">
      <c r="A69" s="17" t="s">
        <v>10</v>
      </c>
      <c r="B69" s="35">
        <f t="shared" ref="B69:J69" si="52">(B64-B59)/B64</f>
        <v>3.4817862549434005E-7</v>
      </c>
      <c r="C69" s="36">
        <f t="shared" si="52"/>
        <v>-4.7803781078580244E-6</v>
      </c>
      <c r="D69" s="45">
        <f t="shared" si="52"/>
        <v>9.1690065675505769E-6</v>
      </c>
      <c r="E69" s="35" t="e">
        <f t="shared" si="52"/>
        <v>#DIV/0!</v>
      </c>
      <c r="F69" s="36" t="e">
        <f t="shared" si="52"/>
        <v>#DIV/0!</v>
      </c>
      <c r="G69" s="45">
        <f t="shared" si="52"/>
        <v>7.2792238865735524E-6</v>
      </c>
      <c r="H69" s="35" t="e">
        <f t="shared" si="52"/>
        <v>#DIV/0!</v>
      </c>
      <c r="I69" s="36" t="e">
        <f t="shared" si="52"/>
        <v>#DIV/0!</v>
      </c>
      <c r="J69" s="36">
        <f t="shared" si="52"/>
        <v>-6.5269667848668579E-6</v>
      </c>
    </row>
    <row r="70" spans="1:10" x14ac:dyDescent="0.55000000000000004">
      <c r="A70" s="17" t="s">
        <v>11</v>
      </c>
      <c r="B70" s="35">
        <f t="shared" ref="B70:J70" si="53">(B65-B60)/B65</f>
        <v>-2.084358806842484E-7</v>
      </c>
      <c r="C70" s="36">
        <f t="shared" si="53"/>
        <v>-2.3187072520557417E-5</v>
      </c>
      <c r="D70" s="45">
        <f t="shared" si="53"/>
        <v>-4.0865822019695801E-6</v>
      </c>
      <c r="E70" s="35" t="e">
        <f t="shared" si="53"/>
        <v>#DIV/0!</v>
      </c>
      <c r="F70" s="36" t="e">
        <f t="shared" si="53"/>
        <v>#DIV/0!</v>
      </c>
      <c r="G70" s="45">
        <f t="shared" si="53"/>
        <v>-3.6045652400537331E-6</v>
      </c>
      <c r="H70" s="35" t="e">
        <f t="shared" si="53"/>
        <v>#DIV/0!</v>
      </c>
      <c r="I70" s="36" t="e">
        <f t="shared" si="53"/>
        <v>#DIV/0!</v>
      </c>
      <c r="J70" s="36">
        <f t="shared" si="53"/>
        <v>3.4153321601919977E-5</v>
      </c>
    </row>
    <row r="74" spans="1:10" x14ac:dyDescent="0.55000000000000004">
      <c r="C74" s="57"/>
    </row>
    <row r="75" spans="1:10" x14ac:dyDescent="0.55000000000000004">
      <c r="C75" s="57"/>
    </row>
  </sheetData>
  <mergeCells count="11">
    <mergeCell ref="K30:O31"/>
    <mergeCell ref="B21:D21"/>
    <mergeCell ref="E21:G21"/>
    <mergeCell ref="H21:J21"/>
    <mergeCell ref="K46:O48"/>
    <mergeCell ref="B38:D38"/>
    <mergeCell ref="E38:G38"/>
    <mergeCell ref="H38:J38"/>
    <mergeCell ref="B55:D55"/>
    <mergeCell ref="E55:G55"/>
    <mergeCell ref="H55:J5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10" sqref="L10"/>
    </sheetView>
  </sheetViews>
  <sheetFormatPr defaultRowHeight="14.4" x14ac:dyDescent="0.55000000000000004"/>
  <cols>
    <col min="12" max="12" width="12" bestFit="1" customWidth="1"/>
  </cols>
  <sheetData>
    <row r="1" spans="1:12" x14ac:dyDescent="0.55000000000000004">
      <c r="A1" s="63" t="s">
        <v>27</v>
      </c>
      <c r="B1" s="63"/>
      <c r="C1" s="63"/>
      <c r="F1" s="63" t="s">
        <v>28</v>
      </c>
      <c r="G1" s="63"/>
      <c r="H1" s="63"/>
    </row>
    <row r="3" spans="1:12" x14ac:dyDescent="0.55000000000000004">
      <c r="A3">
        <v>18.091000000000001</v>
      </c>
      <c r="B3">
        <v>0.14000000000000001</v>
      </c>
      <c r="C3">
        <v>0.14000000000000001</v>
      </c>
      <c r="F3">
        <v>18.129000000000001</v>
      </c>
      <c r="G3">
        <v>0.16600000000000001</v>
      </c>
      <c r="H3">
        <v>0.16700000000000001</v>
      </c>
    </row>
    <row r="4" spans="1:12" x14ac:dyDescent="0.55000000000000004">
      <c r="B4" s="22">
        <f>B3/$A3</f>
        <v>7.7386545796252282E-3</v>
      </c>
      <c r="C4" s="22">
        <f>C3/$A3</f>
        <v>7.7386545796252282E-3</v>
      </c>
      <c r="G4" s="22">
        <f>G3/$F3</f>
        <v>9.1565999227756628E-3</v>
      </c>
      <c r="H4" s="22">
        <f>H3/$F3</f>
        <v>9.2117601632743119E-3</v>
      </c>
    </row>
    <row r="6" spans="1:12" x14ac:dyDescent="0.55000000000000004">
      <c r="A6">
        <v>2.234</v>
      </c>
      <c r="B6">
        <v>0.56499999999999995</v>
      </c>
      <c r="C6">
        <v>0.52</v>
      </c>
      <c r="F6">
        <v>38.009</v>
      </c>
      <c r="G6">
        <v>4.8639999999999999</v>
      </c>
      <c r="H6">
        <v>4.0419999999999998</v>
      </c>
    </row>
    <row r="7" spans="1:12" x14ac:dyDescent="0.55000000000000004">
      <c r="B7" s="22">
        <f>B6/$A6</f>
        <v>0.25290957923008056</v>
      </c>
      <c r="C7" s="22">
        <f>C6/$A6</f>
        <v>0.23276633840644584</v>
      </c>
      <c r="G7" s="22">
        <f>G6/$F6</f>
        <v>0.12796969138888159</v>
      </c>
      <c r="H7" s="22">
        <f>H6/$F6</f>
        <v>0.10634323449709279</v>
      </c>
      <c r="L7">
        <f>(6.4128-6.4123)/6.4123</f>
        <v>7.7975141524838653E-5</v>
      </c>
    </row>
    <row r="8" spans="1:12" x14ac:dyDescent="0.55000000000000004">
      <c r="L8">
        <f>1-L7</f>
        <v>0.99992202485847514</v>
      </c>
    </row>
    <row r="9" spans="1:12" x14ac:dyDescent="0.55000000000000004">
      <c r="A9">
        <v>85.54</v>
      </c>
      <c r="B9">
        <v>7.02</v>
      </c>
      <c r="C9">
        <v>7.44</v>
      </c>
      <c r="F9">
        <v>57.993000000000002</v>
      </c>
      <c r="G9">
        <v>12.742000000000001</v>
      </c>
      <c r="H9">
        <v>6.9290000000000003</v>
      </c>
      <c r="L9">
        <f>L8*100</f>
        <v>99.992202485847514</v>
      </c>
    </row>
    <row r="10" spans="1:12" x14ac:dyDescent="0.55000000000000004">
      <c r="B10" s="22">
        <f>B9/$A9</f>
        <v>8.2066869300911838E-2</v>
      </c>
      <c r="C10" s="22">
        <f>C9/$A9</f>
        <v>8.6976852934299742E-2</v>
      </c>
      <c r="G10" s="22">
        <f>G9/$F9</f>
        <v>0.21971617264152571</v>
      </c>
      <c r="H10" s="22">
        <f>H9/$F9</f>
        <v>0.11947993723380408</v>
      </c>
    </row>
    <row r="12" spans="1:12" x14ac:dyDescent="0.55000000000000004">
      <c r="A12">
        <v>79.22</v>
      </c>
      <c r="B12">
        <v>6.41</v>
      </c>
      <c r="C12">
        <v>6.79</v>
      </c>
      <c r="F12">
        <v>44.2</v>
      </c>
      <c r="G12">
        <v>5.24</v>
      </c>
      <c r="H12">
        <v>5.5</v>
      </c>
    </row>
    <row r="13" spans="1:12" x14ac:dyDescent="0.55000000000000004">
      <c r="B13" s="22">
        <f>B12/$A12</f>
        <v>8.091391062862914E-2</v>
      </c>
      <c r="C13" s="22">
        <f>C12/$A12</f>
        <v>8.5710679121433986E-2</v>
      </c>
      <c r="G13" s="22">
        <f>G12/$F12</f>
        <v>0.11855203619909502</v>
      </c>
      <c r="H13" s="22">
        <f>H12/$F12</f>
        <v>0.12443438914027148</v>
      </c>
    </row>
    <row r="15" spans="1:12" x14ac:dyDescent="0.55000000000000004">
      <c r="F15">
        <v>30.65</v>
      </c>
      <c r="G15">
        <v>5.28</v>
      </c>
      <c r="H15">
        <v>5.59</v>
      </c>
    </row>
    <row r="16" spans="1:12" x14ac:dyDescent="0.55000000000000004">
      <c r="G16" s="22">
        <f>G15/$F15</f>
        <v>0.17226753670473086</v>
      </c>
      <c r="H16" s="22">
        <f>H15/$F15</f>
        <v>0.18238172920065254</v>
      </c>
    </row>
  </sheetData>
  <mergeCells count="2">
    <mergeCell ref="F1:H1"/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R VALIDATION</vt:lpstr>
      <vt:lpstr>Error 95%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2016-01-01T13:18:31Z</dcterms:created>
  <dcterms:modified xsi:type="dcterms:W3CDTF">2018-11-05T12:30:27Z</dcterms:modified>
</cp:coreProperties>
</file>